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<sst xmlns="http://schemas.openxmlformats.org/spreadsheetml/2006/main" count="134" uniqueCount="134">
  <si>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</si>
  <si>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</si>
  <si>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</si>
  <si>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</si>
  <si>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</si>
  <si>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</si>
  <si>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</si>
  <si>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</si>
  <si>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</si>
  <si>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</si>
  <si>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</si>
  <si>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</si>
  <si>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</si>
  <si>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</si>
  <si>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</si>
  <si>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</si>
  <si>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</si>
  <si>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</si>
  <si>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</si>
  <si>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</si>
  <si>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</si>
  <si>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</si>
  <si>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</si>
  <si>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</si>
  <si>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</si>
  <si>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</si>
  <si>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</si>
  <si>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</si>
  <si>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</si>
  <si>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</si>
  <si>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</si>
  <si>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</si>
  <si>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</si>
  <si>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</si>
  <si>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</si>
  <si>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</si>
  <si>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</si>
  <si>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</si>
  <si>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</si>
  <si>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</si>
  <si>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</si>
  <si>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</si>
  <si>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</si>
  <si>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</si>
  <si>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</si>
  <si>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</si>
  <si>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</si>
  <si>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</si>
  <si>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</si>
  <si>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</si>
  <si>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</si>
  <si>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</si>
  <si>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</si>
  <si>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</si>
  <si>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</si>
  <si>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</si>
  <si>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</si>
  <si>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</si>
  <si>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</si>
  <si>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</si>
  <si>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</si>
  <si>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</si>
  <si>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</si>
  <si>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</si>
  <si>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</si>
  <si>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</si>
  <si>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</si>
  <si>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</si>
  <si>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</si>
  <si>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</si>
  <si>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</si>
  <si>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</si>
  <si>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</si>
  <si>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</si>
  <si>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</si>
  <si>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</si>
  <si>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</si>
  <si>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</si>
  <si>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</si>
  <si>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</si>
  <si>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</si>
  <si>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</si>
  <si>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</si>
  <si>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ПРОЧИЕ БЕЗВОЗМЕЗДНЫЕ ПОСТУПЛЕНИЯ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</si>
  <si>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</si>
  <si>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</si>
  <si>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</si>
  <si>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</si>
  <si>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</si>
  <si>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</si>
  <si>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</si>
  <si>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</si>
  <si>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</si>
  <si>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</si>
  <si>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</si>
  <si>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</si>
  <si>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</si>
  <si>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</si>
  <si>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</si>
  <si>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</si>
  <si>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</si>
  <si>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</si>
  <si>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</si>
  <si>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</si>
  <si>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</si>
  <si>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</si>
  <si>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</si>
  <si>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</si>
  <si>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</si>
  <si>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</si>
  <si>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</si>
  <si>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</si>
  <si>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</si>
  <si>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</si>
  <si>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</si>
  <si>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</si>
  <si>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</si>
  <si>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</si>
  <si>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</si>
  <si>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</si>
  <si>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</si>
  <si>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</si>
  <si>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</si>
  <si>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</si>
  <si>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На 01.01.2017 </t>
  </si>
  <si>
    <t>земельный налог с организаций</t>
  </si>
  <si>
    <t>земельный налог с физических лиц</t>
  </si>
  <si>
    <t>Земельный налог:</t>
  </si>
  <si>
    <t>Дополнительное образование</t>
  </si>
  <si>
    <t>Факт за аналогичный период 2016 г.</t>
  </si>
  <si>
    <t>Водное хозяйство</t>
  </si>
  <si>
    <t>на 01 мая 2017 года</t>
  </si>
  <si>
    <t>План за 4 месяца 2017 г.</t>
  </si>
  <si>
    <t>На  01.05.2017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</si>
</sst>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2" xfId="0" applyNumberFormat="1" applyFont="1" applyFill="1" applyBorder="1" applyAlignment="1" applyProtection="1">
      <alignment horizontal="center" vertical="top" wrapText="1"/>
      <protection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22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6384" width="9.125" style="32" customWidth="1"/>
  </cols>
  <sheetData>
    <row r="1" spans="1:9" ht="15">
      <c r="A1" s="47" t="s">
        <v>0</v>
      </c>
      <c r="B1" s="47"/>
      <c r="C1" s="47"/>
      <c r="D1" s="47"/>
      <c r="E1" s="47"/>
      <c r="F1" s="47"/>
      <c r="G1" s="47"/>
      <c r="H1" s="47"/>
      <c r="I1" s="59"/>
    </row>
    <row r="2" spans="1:9" ht="15">
      <c r="A2" s="48" t="s">
        <v>131</v>
      </c>
      <c r="B2" s="48"/>
      <c r="C2" s="48"/>
      <c r="D2" s="48"/>
      <c r="E2" s="48"/>
      <c r="F2" s="48"/>
      <c r="G2" s="48"/>
      <c r="H2" s="48"/>
      <c r="I2" s="60"/>
    </row>
    <row r="3" spans="1:9" ht="5.25" customHeight="1" hidden="1">
      <c r="A3" s="49" t="s">
        <v>1</v>
      </c>
      <c r="B3" s="49"/>
      <c r="C3" s="49"/>
      <c r="D3" s="49"/>
      <c r="E3" s="49"/>
      <c r="F3" s="49"/>
      <c r="G3" s="49"/>
      <c r="H3" s="49"/>
      <c r="I3" s="61"/>
    </row>
    <row r="4" spans="1:9" ht="49.5" customHeight="1">
      <c r="A4" s="9" t="s">
        <v>2</v>
      </c>
      <c r="B4" s="27" t="s">
        <v>3</v>
      </c>
      <c r="C4" s="27" t="s">
        <v>132</v>
      </c>
      <c r="D4" s="27" t="s">
        <v>89</v>
      </c>
      <c r="E4" s="27" t="s">
        <v>88</v>
      </c>
      <c r="F4" s="27" t="s">
        <v>90</v>
      </c>
      <c r="G4" s="27" t="s">
        <v>129</v>
      </c>
      <c r="H4" s="28" t="s">
        <v>87</v>
      </c>
      <c r="I4" s="27" t="s">
        <v>92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2">
        <v>9</v>
      </c>
    </row>
    <row r="6" spans="1:9" ht="19.5" customHeight="1">
      <c r="A6" s="50" t="s">
        <v>4</v>
      </c>
      <c r="B6" s="51"/>
      <c r="C6" s="51"/>
      <c r="D6" s="51"/>
      <c r="E6" s="51"/>
      <c r="F6" s="51"/>
      <c r="G6" s="51"/>
      <c r="H6" s="51"/>
      <c r="I6" s="52"/>
    </row>
    <row r="7" spans="1:9" ht="12.75">
      <c r="A7" s="6" t="s">
        <v>5</v>
      </c>
      <c r="B7" s="36">
        <f>B8+B9</f>
        <v>242499</v>
      </c>
      <c r="C7" s="36">
        <f>C8+C9</f>
        <v>66870</v>
      </c>
      <c r="D7" s="36">
        <f>D8+D9</f>
        <v>90206.70000000001</v>
      </c>
      <c r="E7" s="36">
        <f>$D:$D/$B:$B*100</f>
        <v>37.19879257234051</v>
      </c>
      <c r="F7" s="36">
        <f>$D:$D/$C:$C*100</f>
        <v>134.8986092418125</v>
      </c>
      <c r="G7" s="36">
        <f>G8+G9</f>
        <v>75914.90000000001</v>
      </c>
      <c r="H7" s="36">
        <f>$D:$D/$G:$G*100</f>
        <v>118.82608025565469</v>
      </c>
      <c r="I7" s="36">
        <f>I8+I9</f>
        <v>41337.1</v>
      </c>
    </row>
    <row r="8" spans="1:9" ht="25.5">
      <c r="A8" s="4" t="s">
        <v>6</v>
      </c>
      <c r="B8" s="37">
        <v>4180</v>
      </c>
      <c r="C8" s="37">
        <v>970</v>
      </c>
      <c r="D8" s="37">
        <v>717.6</v>
      </c>
      <c r="E8" s="36">
        <f>$D:$D/$B:$B*100</f>
        <v>17.167464114832537</v>
      </c>
      <c r="F8" s="36">
        <f>$D:$D/$C:$C*100</f>
        <v>73.97938144329898</v>
      </c>
      <c r="G8" s="37">
        <v>2122.3</v>
      </c>
      <c r="H8" s="36">
        <f>$D:$D/$G:$G*100</f>
        <v>33.81237336851529</v>
      </c>
      <c r="I8" s="37">
        <v>76.4</v>
      </c>
    </row>
    <row r="9" spans="1:9" ht="12.75">
      <c r="A9" s="57" t="s">
        <v>91</v>
      </c>
      <c r="B9" s="55">
        <f>B11+B12+B13+B14</f>
        <v>238319</v>
      </c>
      <c r="C9" s="55">
        <f>C11+C12+C13+C14</f>
        <v>65900</v>
      </c>
      <c r="D9" s="55">
        <f>D11+D12+D13+D14</f>
        <v>89489.1</v>
      </c>
      <c r="E9" s="53">
        <f>$D:$D/$B:$B*100</f>
        <v>37.55013238558403</v>
      </c>
      <c r="F9" s="55">
        <f>$D:$D/$C:$C*100</f>
        <v>135.79529590288317</v>
      </c>
      <c r="G9" s="55">
        <f>G11+G12+G13+G14</f>
        <v>73792.6</v>
      </c>
      <c r="H9" s="53">
        <f>$D:$D/$G:$G*100</f>
        <v>121.27110306453493</v>
      </c>
      <c r="I9" s="55">
        <f>I11+I12+I13+I14</f>
        <v>41260.7</v>
      </c>
    </row>
    <row r="10" spans="1:9" ht="12.75">
      <c r="A10" s="58"/>
      <c r="B10" s="63"/>
      <c r="C10" s="63"/>
      <c r="D10" s="63"/>
      <c r="E10" s="54"/>
      <c r="F10" s="56"/>
      <c r="G10" s="63"/>
      <c r="H10" s="54"/>
      <c r="I10" s="63"/>
    </row>
    <row r="11" spans="1:9" ht="51" customHeight="1">
      <c r="A11" s="1" t="s">
        <v>97</v>
      </c>
      <c r="B11" s="38">
        <v>233709</v>
      </c>
      <c r="C11" s="38">
        <v>64835</v>
      </c>
      <c r="D11" s="38">
        <v>87100.7</v>
      </c>
      <c r="E11" s="39">
        <f>$D:$D/$B:$B*100</f>
        <v>37.268868550205596</v>
      </c>
      <c r="F11" s="39">
        <f>$D:$D/$C:$C*100</f>
        <v>134.3420991748284</v>
      </c>
      <c r="G11" s="38">
        <v>72577.2</v>
      </c>
      <c r="H11" s="39">
        <f>$D:$D/$G:$G*100</f>
        <v>120.01110541602597</v>
      </c>
      <c r="I11" s="38">
        <v>40393.9</v>
      </c>
    </row>
    <row r="12" spans="1:9" ht="89.25">
      <c r="A12" s="2" t="s">
        <v>122</v>
      </c>
      <c r="B12" s="38">
        <v>680</v>
      </c>
      <c r="C12" s="38">
        <v>60</v>
      </c>
      <c r="D12" s="38">
        <v>431.5</v>
      </c>
      <c r="E12" s="39">
        <f>$D:$D/$B:$B*100</f>
        <v>63.455882352941174</v>
      </c>
      <c r="F12" s="39">
        <f>$D:$D/$C:$C*100</f>
        <v>719.1666666666666</v>
      </c>
      <c r="G12" s="38">
        <v>69.8</v>
      </c>
      <c r="H12" s="39">
        <f>$D:$D/$G:$G*100</f>
        <v>618.1948424068768</v>
      </c>
      <c r="I12" s="38">
        <v>111.1</v>
      </c>
    </row>
    <row r="13" spans="1:9" ht="25.5">
      <c r="A13" s="3" t="s">
        <v>98</v>
      </c>
      <c r="B13" s="38">
        <v>950</v>
      </c>
      <c r="C13" s="38">
        <v>175</v>
      </c>
      <c r="D13" s="38">
        <v>553.3</v>
      </c>
      <c r="E13" s="39">
        <f>$D:$D/$B:$B*100</f>
        <v>58.242105263157896</v>
      </c>
      <c r="F13" s="39">
        <f>$D:$D/$C:$C*100</f>
        <v>316.1714285714285</v>
      </c>
      <c r="G13" s="38">
        <v>189.1</v>
      </c>
      <c r="H13" s="39">
        <f>$D:$D/$G:$G*100</f>
        <v>292.5965097831835</v>
      </c>
      <c r="I13" s="38">
        <v>385.1</v>
      </c>
    </row>
    <row r="14" spans="1:9" ht="65.25" customHeight="1">
      <c r="A14" s="7" t="s">
        <v>105</v>
      </c>
      <c r="B14" s="38">
        <v>2980</v>
      </c>
      <c r="C14" s="64">
        <v>830</v>
      </c>
      <c r="D14" s="38">
        <v>1403.6</v>
      </c>
      <c r="E14" s="39">
        <f>$D:$D/$B:$B*100</f>
        <v>47.100671140939596</v>
      </c>
      <c r="F14" s="39">
        <f>$D:$D/$C:$C*100</f>
        <v>169.10843373493975</v>
      </c>
      <c r="G14" s="38">
        <v>956.5</v>
      </c>
      <c r="H14" s="39">
        <f>$D:$D/$G:$G*100</f>
        <v>146.74333507579718</v>
      </c>
      <c r="I14" s="38">
        <v>370.6</v>
      </c>
    </row>
    <row r="15" spans="1:9" ht="39.75" customHeight="1">
      <c r="A15" s="29" t="s">
        <v>116</v>
      </c>
      <c r="B15" s="65">
        <f>B16+B17+B18+B19</f>
        <v>19000</v>
      </c>
      <c r="C15" s="65">
        <f>C16+C17+C18+C19</f>
        <v>6330</v>
      </c>
      <c r="D15" s="65">
        <f>D16+D17+D18+D19</f>
        <v>5505.6</v>
      </c>
      <c r="E15" s="36">
        <f>$D:$D/$B:$B*100</f>
        <v>28.976842105263163</v>
      </c>
      <c r="F15" s="36">
        <f>$D:$D/$C:$C*100</f>
        <v>86.97630331753555</v>
      </c>
      <c r="G15" s="65">
        <f>G16+G17+G18+G19</f>
        <v>6716.999999999999</v>
      </c>
      <c r="H15" s="36">
        <f>$D:$D/$G:$G*100</f>
        <v>81.96516301920502</v>
      </c>
      <c r="I15" s="65">
        <f>I16+I17+I18+I19</f>
        <v>1392.3</v>
      </c>
    </row>
    <row r="16" spans="1:9" ht="37.5" customHeight="1">
      <c r="A16" s="10" t="s">
        <v>117</v>
      </c>
      <c r="B16" s="38">
        <v>6900</v>
      </c>
      <c r="C16" s="64">
        <v>2300</v>
      </c>
      <c r="D16" s="38">
        <v>2122.3</v>
      </c>
      <c r="E16" s="39">
        <f>$D:$D/$B:$B*100</f>
        <v>30.757971014492757</v>
      </c>
      <c r="F16" s="39">
        <f>$D:$D/$C:$C*100</f>
        <v>92.27391304347827</v>
      </c>
      <c r="G16" s="38">
        <v>2313.6</v>
      </c>
      <c r="H16" s="39">
        <f>$D:$D/$G:$G*100</f>
        <v>91.73150069156294</v>
      </c>
      <c r="I16" s="38">
        <v>592.6</v>
      </c>
    </row>
    <row r="17" spans="1:9" ht="56.25" customHeight="1">
      <c r="A17" s="10" t="s">
        <v>118</v>
      </c>
      <c r="B17" s="38">
        <v>100</v>
      </c>
      <c r="C17" s="64">
        <v>30</v>
      </c>
      <c r="D17" s="38">
        <v>22.3</v>
      </c>
      <c r="E17" s="39">
        <f>$D:$D/$B:$B*100</f>
        <v>22.3</v>
      </c>
      <c r="F17" s="39">
        <f>$D:$D/$C:$C*100</f>
        <v>74.33333333333334</v>
      </c>
      <c r="G17" s="38">
        <v>39.7</v>
      </c>
      <c r="H17" s="39">
        <f>$D:$D/$G:$G*100</f>
        <v>56.171284634760696</v>
      </c>
      <c r="I17" s="38">
        <v>7</v>
      </c>
    </row>
    <row r="18" spans="1:9" ht="55.5" customHeight="1">
      <c r="A18" s="10" t="s">
        <v>119</v>
      </c>
      <c r="B18" s="38">
        <v>13000</v>
      </c>
      <c r="C18" s="64">
        <v>4350</v>
      </c>
      <c r="D18" s="38">
        <v>3765.5</v>
      </c>
      <c r="E18" s="39">
        <f>$D:$D/$B:$B*100</f>
        <v>28.965384615384615</v>
      </c>
      <c r="F18" s="39">
        <f>$D:$D/$C:$C*100</f>
        <v>86.5632183908046</v>
      </c>
      <c r="G18" s="38">
        <v>4774.9</v>
      </c>
      <c r="H18" s="39">
        <f>$D:$D/$G:$G*100</f>
        <v>78.86029026785903</v>
      </c>
      <c r="I18" s="38">
        <v>916.6</v>
      </c>
    </row>
    <row r="19" spans="1:9" ht="54" customHeight="1">
      <c r="A19" s="10" t="s">
        <v>120</v>
      </c>
      <c r="B19" s="38">
        <v>-1000</v>
      </c>
      <c r="C19" s="64">
        <v>-350</v>
      </c>
      <c r="D19" s="38">
        <v>-404.5</v>
      </c>
      <c r="E19" s="39">
        <f>$D:$D/$B:$B*100</f>
        <v>40.45</v>
      </c>
      <c r="F19" s="39">
        <f>$D:$D/$C:$C*100</f>
        <v>115.57142857142857</v>
      </c>
      <c r="G19" s="38">
        <v>-411.2</v>
      </c>
      <c r="H19" s="39">
        <f>$D:$D/$G:$G*100</f>
        <v>98.3706225680934</v>
      </c>
      <c r="I19" s="38">
        <v>-123.9</v>
      </c>
    </row>
    <row r="20" spans="1:9" ht="12.75">
      <c r="A20" s="8" t="s">
        <v>8</v>
      </c>
      <c r="B20" s="65">
        <f>B21+B22+B23</f>
        <v>37851</v>
      </c>
      <c r="C20" s="65">
        <f>C21+C22+C23</f>
        <v>16600</v>
      </c>
      <c r="D20" s="65">
        <f>D21+D22+D23</f>
        <v>15976</v>
      </c>
      <c r="E20" s="36">
        <f>$D:$D/$B:$B*100</f>
        <v>42.20760349792608</v>
      </c>
      <c r="F20" s="36">
        <f>$D:$D/$C:$C*100</f>
        <v>96.2409638554217</v>
      </c>
      <c r="G20" s="65">
        <f>G21+G22+G23</f>
        <v>16700.1</v>
      </c>
      <c r="H20" s="36">
        <f>$D:$D/$G:$G*100</f>
        <v>95.66409781977354</v>
      </c>
      <c r="I20" s="65">
        <f>I21+I22+I23</f>
        <v>6974.8</v>
      </c>
    </row>
    <row r="21" spans="1:9" ht="12.75">
      <c r="A21" s="3" t="s">
        <v>9</v>
      </c>
      <c r="B21" s="38">
        <v>36600</v>
      </c>
      <c r="C21" s="38">
        <v>15900</v>
      </c>
      <c r="D21" s="38">
        <v>15355.2</v>
      </c>
      <c r="E21" s="39">
        <f>$D:$D/$B:$B*100</f>
        <v>41.95409836065574</v>
      </c>
      <c r="F21" s="39">
        <f>$D:$D/$C:$C*100</f>
        <v>96.57358490566038</v>
      </c>
      <c r="G21" s="38">
        <v>16124.1</v>
      </c>
      <c r="H21" s="39">
        <f>$D:$D/$G:$G*100</f>
        <v>95.23136175042328</v>
      </c>
      <c r="I21" s="38">
        <v>6858.6</v>
      </c>
    </row>
    <row r="22" spans="1:9" ht="12.75">
      <c r="A22" s="3" t="s">
        <v>10</v>
      </c>
      <c r="B22" s="38">
        <v>1</v>
      </c>
      <c r="C22" s="38">
        <v>0</v>
      </c>
      <c r="D22" s="38">
        <v>0</v>
      </c>
      <c r="E22" s="39">
        <v>0</v>
      </c>
      <c r="F22" s="39">
        <v>0</v>
      </c>
      <c r="G22" s="38">
        <v>0.3</v>
      </c>
      <c r="H22" s="39">
        <f>$D:$D/$G:$G*100</f>
        <v>0</v>
      </c>
      <c r="I22" s="38">
        <v>0</v>
      </c>
    </row>
    <row r="23" spans="1:9" ht="27" customHeight="1">
      <c r="A23" s="3" t="s">
        <v>110</v>
      </c>
      <c r="B23" s="38">
        <v>1250</v>
      </c>
      <c r="C23" s="38">
        <v>700</v>
      </c>
      <c r="D23" s="38">
        <v>620.8</v>
      </c>
      <c r="E23" s="39">
        <f>$D:$D/$B:$B*100</f>
        <v>49.663999999999994</v>
      </c>
      <c r="F23" s="39">
        <f>$D:$D/$C:$C*100</f>
        <v>88.68571428571428</v>
      </c>
      <c r="G23" s="38">
        <v>575.7</v>
      </c>
      <c r="H23" s="39">
        <f>$D:$D/$G:$G*100</f>
        <v>107.83394128886572</v>
      </c>
      <c r="I23" s="38">
        <v>116.2</v>
      </c>
    </row>
    <row r="24" spans="1:9" ht="12.75">
      <c r="A24" s="8" t="s">
        <v>11</v>
      </c>
      <c r="B24" s="65">
        <f>$25:$25+$26:$26</f>
        <v>20200</v>
      </c>
      <c r="C24" s="65">
        <f>$25:$25+$26:$26</f>
        <v>4550</v>
      </c>
      <c r="D24" s="65">
        <f>$25:$25+$26:$26</f>
        <v>3856.1</v>
      </c>
      <c r="E24" s="36">
        <f>$D:$D/$B:$B*100</f>
        <v>19.08960396039604</v>
      </c>
      <c r="F24" s="36">
        <f>$D:$D/$C:$C*100</f>
        <v>84.74945054945054</v>
      </c>
      <c r="G24" s="65">
        <f>$25:$25+$26:$26</f>
        <v>4163.599999999999</v>
      </c>
      <c r="H24" s="36">
        <f>$D:$D/$G:$G*100</f>
        <v>92.61456431933904</v>
      </c>
      <c r="I24" s="65">
        <f>$25:$25+$26:$26</f>
        <v>648.3</v>
      </c>
    </row>
    <row r="25" spans="1:9" ht="12.75">
      <c r="A25" s="3" t="s">
        <v>12</v>
      </c>
      <c r="B25" s="38">
        <v>7600</v>
      </c>
      <c r="C25" s="38">
        <v>700</v>
      </c>
      <c r="D25" s="38">
        <v>1343.9</v>
      </c>
      <c r="E25" s="39">
        <f>$D:$D/$B:$B*100</f>
        <v>17.682894736842105</v>
      </c>
      <c r="F25" s="39">
        <f>$D:$D/$C:$C*100</f>
        <v>191.9857142857143</v>
      </c>
      <c r="G25" s="38">
        <v>753.7</v>
      </c>
      <c r="H25" s="39">
        <f>$D:$D/$G:$G*100</f>
        <v>178.30701870770864</v>
      </c>
      <c r="I25" s="38">
        <v>166</v>
      </c>
    </row>
    <row r="26" spans="1:9" ht="12.75">
      <c r="A26" s="3" t="s">
        <v>127</v>
      </c>
      <c r="B26" s="38">
        <f aca="true" t="shared" si="0" ref="B26:G26">SUM(B27:B28)</f>
        <v>12600</v>
      </c>
      <c r="C26" s="38">
        <f t="shared" si="0"/>
        <v>3850</v>
      </c>
      <c r="D26" s="38">
        <f t="shared" si="0"/>
        <v>2512.2</v>
      </c>
      <c r="E26" s="39">
        <f>$D:$D/$B:$B*100</f>
        <v>19.938095238095237</v>
      </c>
      <c r="F26" s="38">
        <f t="shared" si="0"/>
        <v>147.3429640241961</v>
      </c>
      <c r="G26" s="38">
        <f t="shared" si="0"/>
        <v>3409.8999999999996</v>
      </c>
      <c r="H26" s="39">
        <f>$D:$D/$G:$G*100</f>
        <v>73.6737147716942</v>
      </c>
      <c r="I26" s="38">
        <v>482.3</v>
      </c>
    </row>
    <row r="27" spans="1:9" ht="12.75">
      <c r="A27" s="3" t="s">
        <v>125</v>
      </c>
      <c r="B27" s="38">
        <v>9780</v>
      </c>
      <c r="C27" s="38">
        <v>3490</v>
      </c>
      <c r="D27" s="38">
        <v>2209.7</v>
      </c>
      <c r="E27" s="39">
        <f>$D:$D/$B:$B*100</f>
        <v>22.59406952965235</v>
      </c>
      <c r="F27" s="39">
        <f>$D:$D/$C:$C*100</f>
        <v>63.31518624641833</v>
      </c>
      <c r="G27" s="38">
        <v>2969.7</v>
      </c>
      <c r="H27" s="39">
        <f>$D:$D/$G:$G*100</f>
        <v>74.40818937939859</v>
      </c>
      <c r="I27" s="38">
        <v>407.6</v>
      </c>
    </row>
    <row r="28" spans="1:9" ht="12.75">
      <c r="A28" s="3" t="s">
        <v>126</v>
      </c>
      <c r="B28" s="38">
        <v>2820</v>
      </c>
      <c r="C28" s="38">
        <v>360</v>
      </c>
      <c r="D28" s="38">
        <v>302.5</v>
      </c>
      <c r="E28" s="39">
        <f>$D:$D/$B:$B*100</f>
        <v>10.72695035460993</v>
      </c>
      <c r="F28" s="39">
        <f>$D:$D/$C:$C*100</f>
        <v>84.02777777777779</v>
      </c>
      <c r="G28" s="38">
        <v>440.2</v>
      </c>
      <c r="H28" s="39">
        <f>$D:$D/$G:$G*100</f>
        <v>68.71876419809178</v>
      </c>
      <c r="I28" s="38">
        <v>74.7</v>
      </c>
    </row>
    <row r="29" spans="1:9" ht="12.75">
      <c r="A29" s="6" t="s">
        <v>13</v>
      </c>
      <c r="B29" s="65">
        <f>$30:$30+$32:$32</f>
        <v>12235</v>
      </c>
      <c r="C29" s="65">
        <f>$30:$30+$32:$32</f>
        <v>4062</v>
      </c>
      <c r="D29" s="65">
        <f>$30:$30+$32:$32</f>
        <v>3539.1</v>
      </c>
      <c r="E29" s="36">
        <f>$D:$D/$B:$B*100</f>
        <v>28.926031875766245</v>
      </c>
      <c r="F29" s="36">
        <f>$D:$D/$C:$C*100</f>
        <v>87.12703101920236</v>
      </c>
      <c r="G29" s="65">
        <f>$30:$30+$32:$32</f>
        <v>3786.3</v>
      </c>
      <c r="H29" s="36">
        <f>$D:$D/$G:$G*100</f>
        <v>93.47119879565803</v>
      </c>
      <c r="I29" s="65">
        <f>$30:$30+$32:$32</f>
        <v>1087.5</v>
      </c>
    </row>
    <row r="30" spans="1:9" ht="24.75" customHeight="1">
      <c r="A30" s="3" t="s">
        <v>14</v>
      </c>
      <c r="B30" s="38">
        <v>12185</v>
      </c>
      <c r="C30" s="38">
        <v>4050</v>
      </c>
      <c r="D30" s="38">
        <v>3424.1</v>
      </c>
      <c r="E30" s="39">
        <f>$D:$D/$B:$B*100</f>
        <v>28.10094378334017</v>
      </c>
      <c r="F30" s="39">
        <f>$D:$D/$C:$C*100</f>
        <v>84.54567901234567</v>
      </c>
      <c r="G30" s="38">
        <v>3781.3</v>
      </c>
      <c r="H30" s="39">
        <f>$D:$D/$G:$G*100</f>
        <v>90.55351334197233</v>
      </c>
      <c r="I30" s="38">
        <v>1067.5</v>
      </c>
    </row>
    <row r="31" spans="1:9" ht="12.75" customHeight="1" hidden="1">
      <c r="A31" s="5" t="s">
        <v>106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12</v>
      </c>
      <c r="D32" s="38">
        <v>115</v>
      </c>
      <c r="E32" s="39">
        <f>$D:$D/$B:$B*100</f>
        <v>229.99999999999997</v>
      </c>
      <c r="F32" s="39">
        <f>$D:$D/$C:$C*100</f>
        <v>958.3333333333334</v>
      </c>
      <c r="G32" s="38">
        <v>5</v>
      </c>
      <c r="H32" s="39">
        <f>$D:$D/$G:$G*100</f>
        <v>2300</v>
      </c>
      <c r="I32" s="38">
        <v>20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</v>
      </c>
      <c r="E33" s="36">
        <v>0</v>
      </c>
      <c r="F33" s="36">
        <v>0</v>
      </c>
      <c r="G33" s="65">
        <f>$34:$34+$35:$35</f>
        <v>0</v>
      </c>
      <c r="H33" s="39" t="e">
        <f>$D:$D/$G:$G*100</f>
        <v>#DIV/0!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</v>
      </c>
      <c r="E34" s="39">
        <v>0</v>
      </c>
      <c r="F34" s="39">
        <v>0</v>
      </c>
      <c r="G34" s="38">
        <v>0</v>
      </c>
      <c r="H34" s="39" t="e">
        <f>$D:$D/$G:$G*100</f>
        <v>#DIV/0!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9" t="e">
        <f>$D:$D/$G:$G*100</f>
        <v>#DIV/0!</v>
      </c>
      <c r="I35" s="38">
        <v>0</v>
      </c>
    </row>
    <row r="36" spans="1:9" ht="38.25">
      <c r="A36" s="8" t="s">
        <v>19</v>
      </c>
      <c r="B36" s="65">
        <f>$37:$37+$38:$38+$40:$40+B39</f>
        <v>68468.9</v>
      </c>
      <c r="C36" s="65">
        <f>$37:$37+$38:$38+$40:$40+C39</f>
        <v>21870.9</v>
      </c>
      <c r="D36" s="65">
        <f>$37:$37+$38:$38+$40:$40+D39</f>
        <v>16999.5</v>
      </c>
      <c r="E36" s="36">
        <f>$D:$D/$B:$B*100</f>
        <v>24.828060623144232</v>
      </c>
      <c r="F36" s="36">
        <f>$D:$D/$C:$C*100</f>
        <v>77.72656817963595</v>
      </c>
      <c r="G36" s="65">
        <f>$37:$37+$38:$38+$40:$40+G39</f>
        <v>25649</v>
      </c>
      <c r="H36" s="36">
        <f>$D:$D/$G:$G*100</f>
        <v>66.27743771687005</v>
      </c>
      <c r="I36" s="65">
        <f>$37:$37+$38:$38+$40:$40+I39</f>
        <v>3043.7999999999997</v>
      </c>
    </row>
    <row r="37" spans="1:9" ht="76.5">
      <c r="A37" s="5" t="s">
        <v>99</v>
      </c>
      <c r="B37" s="38">
        <v>40059</v>
      </c>
      <c r="C37" s="38">
        <v>12251</v>
      </c>
      <c r="D37" s="38">
        <v>5885.7</v>
      </c>
      <c r="E37" s="39">
        <f>$D:$D/$B:$B*100</f>
        <v>14.692578446790982</v>
      </c>
      <c r="F37" s="39">
        <f>$D:$D/$C:$C*100</f>
        <v>48.0426087666313</v>
      </c>
      <c r="G37" s="38">
        <v>15027.5</v>
      </c>
      <c r="H37" s="39">
        <f>$D:$D/$G:$G*100</f>
        <v>39.1661953086009</v>
      </c>
      <c r="I37" s="38">
        <v>949.9</v>
      </c>
    </row>
    <row r="38" spans="1:9" ht="51">
      <c r="A38" s="3" t="s">
        <v>20</v>
      </c>
      <c r="B38" s="38">
        <v>22359.9</v>
      </c>
      <c r="C38" s="38">
        <v>7559.9</v>
      </c>
      <c r="D38" s="38">
        <v>8966.9</v>
      </c>
      <c r="E38" s="39">
        <f>$D:$D/$B:$B*100</f>
        <v>40.10259437654014</v>
      </c>
      <c r="F38" s="39">
        <f>$D:$D/$C:$C*100</f>
        <v>118.61135729308589</v>
      </c>
      <c r="G38" s="38">
        <v>8247.8</v>
      </c>
      <c r="H38" s="39">
        <f>$D:$D/$G:$G*100</f>
        <v>108.71868861999565</v>
      </c>
      <c r="I38" s="38">
        <v>1598.8</v>
      </c>
    </row>
    <row r="39" spans="1:9" ht="38.25">
      <c r="A39" s="5" t="s">
        <v>94</v>
      </c>
      <c r="B39" s="38">
        <v>6000</v>
      </c>
      <c r="C39" s="38">
        <v>2050</v>
      </c>
      <c r="D39" s="38">
        <v>2146.9</v>
      </c>
      <c r="E39" s="39">
        <f>$D:$D/$B:$B*100</f>
        <v>35.781666666666666</v>
      </c>
      <c r="F39" s="39">
        <f>$D:$D/$C:$C*100</f>
        <v>104.72682926829269</v>
      </c>
      <c r="G39" s="38">
        <v>2373.7</v>
      </c>
      <c r="H39" s="39">
        <f>$D:$D/$G:$G*100</f>
        <v>90.44529637275141</v>
      </c>
      <c r="I39" s="38">
        <v>495.1</v>
      </c>
    </row>
    <row r="40" spans="1:9" ht="12.75">
      <c r="A40" s="3" t="s">
        <v>21</v>
      </c>
      <c r="B40" s="38">
        <v>50</v>
      </c>
      <c r="C40" s="38">
        <v>10</v>
      </c>
      <c r="D40" s="38">
        <v>0</v>
      </c>
      <c r="E40" s="39">
        <f>$D:$D/$B:$B*100</f>
        <v>0</v>
      </c>
      <c r="F40" s="39">
        <v>0</v>
      </c>
      <c r="G40" s="38">
        <v>0</v>
      </c>
      <c r="H40" s="39">
        <v>0</v>
      </c>
      <c r="I40" s="38">
        <v>0</v>
      </c>
    </row>
    <row r="41" spans="1:9" ht="25.5">
      <c r="A41" s="4" t="s">
        <v>22</v>
      </c>
      <c r="B41" s="37">
        <v>9061</v>
      </c>
      <c r="C41" s="37">
        <v>5294</v>
      </c>
      <c r="D41" s="37">
        <v>469.7</v>
      </c>
      <c r="E41" s="36">
        <f>$D:$D/$B:$B*100</f>
        <v>5.183754552477652</v>
      </c>
      <c r="F41" s="36">
        <f>$D:$D/$C:$C*100</f>
        <v>8.87230827351719</v>
      </c>
      <c r="G41" s="37">
        <v>5447</v>
      </c>
      <c r="H41" s="36">
        <f>$D:$D/$G:$G*100</f>
        <v>8.6230952818065</v>
      </c>
      <c r="I41" s="37">
        <v>186.9</v>
      </c>
    </row>
    <row r="42" spans="1:9" ht="25.5">
      <c r="A42" s="13" t="s">
        <v>100</v>
      </c>
      <c r="B42" s="37">
        <v>4.5</v>
      </c>
      <c r="C42" s="37">
        <v>1</v>
      </c>
      <c r="D42" s="37">
        <v>0</v>
      </c>
      <c r="E42" s="36">
        <f>$D:$D/$B:$B*100</f>
        <v>0</v>
      </c>
      <c r="F42" s="36">
        <f>$D:$D/$C:$C*100</f>
        <v>0</v>
      </c>
      <c r="G42" s="37">
        <v>2.2</v>
      </c>
      <c r="H42" s="36">
        <f>$D:$D/$G:$G*100</f>
        <v>0</v>
      </c>
      <c r="I42" s="37">
        <v>0</v>
      </c>
    </row>
    <row r="43" spans="1:9" ht="51">
      <c r="A43" s="13" t="s">
        <v>123</v>
      </c>
      <c r="B43" s="37">
        <v>220</v>
      </c>
      <c r="C43" s="37">
        <v>75</v>
      </c>
      <c r="D43" s="37">
        <v>16.8</v>
      </c>
      <c r="E43" s="36">
        <f>$D:$D/$B:$B*100</f>
        <v>7.636363636363637</v>
      </c>
      <c r="F43" s="36">
        <f>$D:$D/$C:$C*100</f>
        <v>22.400000000000002</v>
      </c>
      <c r="G43" s="37">
        <v>0</v>
      </c>
      <c r="H43" s="36">
        <v>0</v>
      </c>
      <c r="I43" s="37">
        <v>4.5</v>
      </c>
    </row>
    <row r="44" spans="1:9" ht="25.5">
      <c r="A44" s="13" t="s">
        <v>101</v>
      </c>
      <c r="B44" s="37">
        <v>3293.9</v>
      </c>
      <c r="C44" s="37">
        <v>1320</v>
      </c>
      <c r="D44" s="37">
        <v>2488.5</v>
      </c>
      <c r="E44" s="36">
        <f>$D:$D/$B:$B*100</f>
        <v>75.54874161328516</v>
      </c>
      <c r="F44" s="36">
        <f>$D:$D/$C:$C*100</f>
        <v>188.52272727272728</v>
      </c>
      <c r="G44" s="37">
        <v>1626</v>
      </c>
      <c r="H44" s="36">
        <f>$D:$D/$G:$G*100</f>
        <v>153.04428044280442</v>
      </c>
      <c r="I44" s="37">
        <v>148.3</v>
      </c>
    </row>
    <row r="45" spans="1:9" ht="25.5">
      <c r="A45" s="8" t="s">
        <v>23</v>
      </c>
      <c r="B45" s="65">
        <f>$46:$46+$47:$47</f>
        <v>10325</v>
      </c>
      <c r="C45" s="65">
        <f>$46:$46+$47:$47</f>
        <v>3320</v>
      </c>
      <c r="D45" s="65">
        <f>$46:$46+$47:$47</f>
        <v>3475.3999999999996</v>
      </c>
      <c r="E45" s="36">
        <f>$D:$D/$B:$B*100</f>
        <v>33.66004842615012</v>
      </c>
      <c r="F45" s="36">
        <f>$D:$D/$C:$C*100</f>
        <v>104.68072289156625</v>
      </c>
      <c r="G45" s="65">
        <f>$46:$46+$47:$47</f>
        <v>3141.4</v>
      </c>
      <c r="H45" s="36">
        <f>$D:$D/$G:$G*100</f>
        <v>110.6322022028395</v>
      </c>
      <c r="I45" s="65">
        <f>$46:$46+$47:$47</f>
        <v>1226</v>
      </c>
    </row>
    <row r="46" spans="1:9" ht="38.25">
      <c r="A46" s="3" t="s">
        <v>24</v>
      </c>
      <c r="B46" s="38">
        <v>7500</v>
      </c>
      <c r="C46" s="38">
        <v>2650</v>
      </c>
      <c r="D46" s="38">
        <v>2402.1</v>
      </c>
      <c r="E46" s="39">
        <f>$D:$D/$B:$B*100</f>
        <v>32.028</v>
      </c>
      <c r="F46" s="39">
        <f>$D:$D/$C:$C*100</f>
        <v>90.64528301886791</v>
      </c>
      <c r="G46" s="38">
        <v>871.1</v>
      </c>
      <c r="H46" s="39">
        <f>$D:$D/$G:$G*100</f>
        <v>275.75479279072437</v>
      </c>
      <c r="I46" s="38">
        <v>1201</v>
      </c>
    </row>
    <row r="47" spans="1:9" ht="12.75">
      <c r="A47" s="3" t="s">
        <v>25</v>
      </c>
      <c r="B47" s="38">
        <v>2825</v>
      </c>
      <c r="C47" s="38">
        <v>670</v>
      </c>
      <c r="D47" s="38">
        <v>1073.3</v>
      </c>
      <c r="E47" s="39">
        <f>$D:$D/$B:$B*100</f>
        <v>37.9929203539823</v>
      </c>
      <c r="F47" s="39">
        <f>$D:$D/$C:$C*100</f>
        <v>160.19402985074626</v>
      </c>
      <c r="G47" s="38">
        <v>2270.3</v>
      </c>
      <c r="H47" s="39">
        <f>$D:$D/$G:$G*100</f>
        <v>47.27569043738713</v>
      </c>
      <c r="I47" s="38">
        <v>25</v>
      </c>
    </row>
    <row r="48" spans="1:9" ht="12.75">
      <c r="A48" s="4" t="s">
        <v>26</v>
      </c>
      <c r="B48" s="65">
        <f>B49+B50+B51+B52+B53+B54+B55+B56+B57+B58+B59+B60+B61+B62</f>
        <v>6266.299999999999</v>
      </c>
      <c r="C48" s="65">
        <f>C49+C50+C51+C52+C53+C54+C55+C56+C57+C58+C59+C60+C61+C62</f>
        <v>1919</v>
      </c>
      <c r="D48" s="65">
        <f>D49+D50+D51+D52+D53+D54+D55+D56+D57+D58+D59+D60+D61+D62</f>
        <v>1760.1999999999998</v>
      </c>
      <c r="E48" s="36">
        <f>$D:$D/$B:$B*100</f>
        <v>28.089941432743405</v>
      </c>
      <c r="F48" s="36">
        <f>$D:$D/$C:$C*100</f>
        <v>91.72485669619593</v>
      </c>
      <c r="G48" s="65">
        <f>G49+G50+G51+G52+G53+G54+G55+G56+G57+G58+G59+G60+G61+G62</f>
        <v>3034.8</v>
      </c>
      <c r="H48" s="36">
        <f>$D:$D/$G:$G*100</f>
        <v>58.000527217609054</v>
      </c>
      <c r="I48" s="65">
        <f>I49+I50+I51+I52+I53+I54+I55+I56+I57+I58+I59+I60+I61+I62</f>
        <v>330.6</v>
      </c>
    </row>
    <row r="49" spans="1:9" ht="25.5">
      <c r="A49" s="3" t="s">
        <v>27</v>
      </c>
      <c r="B49" s="38">
        <v>150</v>
      </c>
      <c r="C49" s="38">
        <v>45</v>
      </c>
      <c r="D49" s="38">
        <v>51.1</v>
      </c>
      <c r="E49" s="39">
        <f>$D:$D/$B:$B*100</f>
        <v>34.06666666666667</v>
      </c>
      <c r="F49" s="39">
        <f>$D:$D/$C:$C*100</f>
        <v>113.55555555555557</v>
      </c>
      <c r="G49" s="38">
        <v>20.6</v>
      </c>
      <c r="H49" s="39">
        <f>$D:$D/$G:$G*100</f>
        <v>248.05825242718447</v>
      </c>
      <c r="I49" s="38">
        <v>10.2</v>
      </c>
    </row>
    <row r="50" spans="1:9" ht="25.5">
      <c r="A50" s="3" t="s">
        <v>28</v>
      </c>
      <c r="B50" s="38">
        <v>300</v>
      </c>
      <c r="C50" s="38">
        <v>85</v>
      </c>
      <c r="D50" s="38">
        <v>60</v>
      </c>
      <c r="E50" s="39">
        <f>$D:$D/$B:$B*100</f>
        <v>20</v>
      </c>
      <c r="F50" s="39">
        <f>$D:$D/$C:$C*100</f>
        <v>70.58823529411765</v>
      </c>
      <c r="G50" s="38">
        <v>62</v>
      </c>
      <c r="H50" s="39">
        <f>$D:$D/$G:$G*100</f>
        <v>96.7741935483871</v>
      </c>
      <c r="I50" s="38">
        <v>0</v>
      </c>
    </row>
    <row r="51" spans="1:9" ht="52.5" customHeight="1">
      <c r="A51" s="5" t="s">
        <v>93</v>
      </c>
      <c r="B51" s="38">
        <v>300</v>
      </c>
      <c r="C51" s="38">
        <v>99</v>
      </c>
      <c r="D51" s="38">
        <v>78.9</v>
      </c>
      <c r="E51" s="39">
        <f>$D:$D/$B:$B*100</f>
        <v>26.3</v>
      </c>
      <c r="F51" s="39">
        <f>$D:$D/$C:$C*100</f>
        <v>79.6969696969697</v>
      </c>
      <c r="G51" s="38">
        <v>108.9</v>
      </c>
      <c r="H51" s="39">
        <f>$D:$D/$G:$G*100</f>
        <v>72.45179063360881</v>
      </c>
      <c r="I51" s="38">
        <v>5.1</v>
      </c>
    </row>
    <row r="52" spans="1:9" ht="25.5">
      <c r="A52" s="3" t="s">
        <v>29</v>
      </c>
      <c r="B52" s="38"/>
      <c r="C52" s="38"/>
      <c r="D52" s="38"/>
      <c r="E52" s="39">
        <v>0</v>
      </c>
      <c r="F52" s="39">
        <v>0</v>
      </c>
      <c r="G52" s="38"/>
      <c r="H52" s="39">
        <v>0</v>
      </c>
      <c r="I52" s="38"/>
    </row>
    <row r="53" spans="1:9" ht="38.25">
      <c r="A53" s="3" t="s">
        <v>30</v>
      </c>
      <c r="B53" s="38">
        <v>470</v>
      </c>
      <c r="C53" s="38">
        <v>70</v>
      </c>
      <c r="D53" s="38">
        <v>-30.5</v>
      </c>
      <c r="E53" s="39">
        <f>$D:$D/$B:$B*100</f>
        <v>-6.489361702127659</v>
      </c>
      <c r="F53" s="39">
        <f>$D:$D/$C:$C*100</f>
        <v>-43.57142857142857</v>
      </c>
      <c r="G53" s="38">
        <v>313.9</v>
      </c>
      <c r="H53" s="39">
        <f>$D:$D/$G:$G*100</f>
        <v>-9.716470213443774</v>
      </c>
      <c r="I53" s="38">
        <v>27</v>
      </c>
    </row>
    <row r="54" spans="1:9" ht="63.75">
      <c r="A54" s="3" t="s">
        <v>31</v>
      </c>
      <c r="B54" s="38">
        <v>1330</v>
      </c>
      <c r="C54" s="38">
        <v>410</v>
      </c>
      <c r="D54" s="38">
        <v>386.4</v>
      </c>
      <c r="E54" s="39">
        <f>$D:$D/$B:$B*100</f>
        <v>29.05263157894737</v>
      </c>
      <c r="F54" s="39">
        <f>$D:$D/$C:$C*100</f>
        <v>94.24390243902438</v>
      </c>
      <c r="G54" s="38">
        <v>437.6</v>
      </c>
      <c r="H54" s="39">
        <f>$D:$D/$G:$G*100</f>
        <v>88.2998171846435</v>
      </c>
      <c r="I54" s="38">
        <v>58.7</v>
      </c>
    </row>
    <row r="55" spans="1:9" ht="25.5">
      <c r="A55" s="3" t="s">
        <v>32</v>
      </c>
      <c r="B55" s="38">
        <v>730</v>
      </c>
      <c r="C55" s="38">
        <v>400</v>
      </c>
      <c r="D55" s="38">
        <v>69.6</v>
      </c>
      <c r="E55" s="39">
        <f>$D:$D/$B:$B*100</f>
        <v>9.534246575342465</v>
      </c>
      <c r="F55" s="39">
        <v>0</v>
      </c>
      <c r="G55" s="38">
        <v>1082</v>
      </c>
      <c r="H55" s="39">
        <v>0</v>
      </c>
      <c r="I55" s="38">
        <v>11</v>
      </c>
    </row>
    <row r="56" spans="1:9" ht="38.25">
      <c r="A56" s="3" t="s">
        <v>33</v>
      </c>
      <c r="B56" s="38">
        <v>0</v>
      </c>
      <c r="C56" s="38">
        <v>0</v>
      </c>
      <c r="D56" s="38">
        <v>0</v>
      </c>
      <c r="E56" s="39">
        <v>0</v>
      </c>
      <c r="F56" s="39">
        <v>0</v>
      </c>
      <c r="G56" s="38">
        <v>30</v>
      </c>
      <c r="H56" s="39">
        <v>0</v>
      </c>
      <c r="I56" s="38">
        <v>0</v>
      </c>
    </row>
    <row r="57" spans="1:9" ht="81" customHeight="1">
      <c r="A57" s="3" t="s">
        <v>114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>
      <c r="A58" s="3" t="s">
        <v>115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2</v>
      </c>
      <c r="H58" s="39">
        <f>$D:$D/$G:$G*100</f>
        <v>0</v>
      </c>
      <c r="I58" s="38">
        <v>0</v>
      </c>
    </row>
    <row r="59" spans="1:9" ht="80.25" customHeight="1">
      <c r="A59" s="3" t="s">
        <v>104</v>
      </c>
      <c r="B59" s="38">
        <v>600</v>
      </c>
      <c r="C59" s="38">
        <v>110</v>
      </c>
      <c r="D59" s="38">
        <v>241.8</v>
      </c>
      <c r="E59" s="39">
        <f>$D:$D/$B:$B*100</f>
        <v>40.300000000000004</v>
      </c>
      <c r="F59" s="39">
        <f>$D:$D/$C:$C*100</f>
        <v>219.8181818181818</v>
      </c>
      <c r="G59" s="38">
        <v>181.3</v>
      </c>
      <c r="H59" s="39">
        <f>$D:$D/$G:$G*100</f>
        <v>133.3701047986762</v>
      </c>
      <c r="I59" s="38">
        <v>40.8</v>
      </c>
    </row>
    <row r="60" spans="1:9" ht="42" customHeight="1">
      <c r="A60" s="3" t="s">
        <v>107</v>
      </c>
      <c r="B60" s="38">
        <v>200</v>
      </c>
      <c r="C60" s="38">
        <v>70</v>
      </c>
      <c r="D60" s="38">
        <v>94.5</v>
      </c>
      <c r="E60" s="39">
        <f>$D:$D/$B:$B*100</f>
        <v>47.25</v>
      </c>
      <c r="F60" s="39">
        <f>$D:$D/$C:$C*100</f>
        <v>135</v>
      </c>
      <c r="G60" s="38">
        <v>68.8</v>
      </c>
      <c r="H60" s="39">
        <f>$D:$D/$G:$G*100</f>
        <v>137.3546511627907</v>
      </c>
      <c r="I60" s="38">
        <v>4.2</v>
      </c>
    </row>
    <row r="61" spans="1:9" ht="54.75" customHeight="1">
      <c r="A61" s="3" t="s">
        <v>111</v>
      </c>
      <c r="B61" s="38">
        <v>4.7</v>
      </c>
      <c r="C61" s="38">
        <v>2</v>
      </c>
      <c r="D61" s="38">
        <v>0</v>
      </c>
      <c r="E61" s="39">
        <f>$D:$D/$B:$B*100</f>
        <v>0</v>
      </c>
      <c r="F61" s="39">
        <f>$D:$D/$C:$C*100</f>
        <v>0</v>
      </c>
      <c r="G61" s="38">
        <v>0.5</v>
      </c>
      <c r="H61" s="39">
        <f>$D:$D/$G:$G*100</f>
        <v>0</v>
      </c>
      <c r="I61" s="38">
        <v>0</v>
      </c>
    </row>
    <row r="62" spans="1:9" ht="38.25">
      <c r="A62" s="3" t="s">
        <v>34</v>
      </c>
      <c r="B62" s="38">
        <v>2181.6</v>
      </c>
      <c r="C62" s="38">
        <v>628</v>
      </c>
      <c r="D62" s="38">
        <v>808.4</v>
      </c>
      <c r="E62" s="39">
        <f>$D:$D/$B:$B*100</f>
        <v>37.05537220388705</v>
      </c>
      <c r="F62" s="39">
        <f>$D:$D/$C:$C*100</f>
        <v>128.72611464968153</v>
      </c>
      <c r="G62" s="38">
        <v>727.2</v>
      </c>
      <c r="H62" s="39">
        <f>$D:$D/$G:$G*100</f>
        <v>111.16611661166115</v>
      </c>
      <c r="I62" s="38">
        <v>173.6</v>
      </c>
    </row>
    <row r="63" spans="1:9" ht="12.75">
      <c r="A63" s="6" t="s">
        <v>35</v>
      </c>
      <c r="B63" s="37">
        <v>0</v>
      </c>
      <c r="C63" s="37">
        <v>0</v>
      </c>
      <c r="D63" s="37">
        <v>170.6</v>
      </c>
      <c r="E63" s="36">
        <v>0</v>
      </c>
      <c r="F63" s="36">
        <v>0</v>
      </c>
      <c r="G63" s="37">
        <v>184</v>
      </c>
      <c r="H63" s="36">
        <f>$D:$D/$G:$G*100</f>
        <v>92.71739130434781</v>
      </c>
      <c r="I63" s="37">
        <v>92.1</v>
      </c>
    </row>
    <row r="64" spans="1:9" ht="12.75">
      <c r="A64" s="8" t="s">
        <v>36</v>
      </c>
      <c r="B64" s="65">
        <f>B63+B48+B45+B41+B36+B33+B29+B24+B20+B7+B42+B43+B44+B15</f>
        <v>429424.60000000003</v>
      </c>
      <c r="C64" s="65">
        <f>C63+C48+C45+C41+C36+C33+C29+C24+C20+C7+C42+C43+C44+C15</f>
        <v>132211.9</v>
      </c>
      <c r="D64" s="65">
        <f>D63+D48+D45+D41+D36+D33+D29+D24+D20+D7+D42+D43+D44+D15</f>
        <v>144464.19999999998</v>
      </c>
      <c r="E64" s="36">
        <f>$D:$D/$B:$B*100</f>
        <v>33.641342391656174</v>
      </c>
      <c r="F64" s="36">
        <f>$D:$D/$C:$C*100</f>
        <v>109.26716884032375</v>
      </c>
      <c r="G64" s="65">
        <f>G63+G48+G45+G41+G36+G33+G29+G24+G20+G7+G42+G44+G15</f>
        <v>146366.30000000002</v>
      </c>
      <c r="H64" s="36">
        <f>$D:$D/$G:$G*100</f>
        <v>98.70045222158377</v>
      </c>
      <c r="I64" s="65">
        <f>I63+I48+I45+I41+I36+I33+I29+I24+I20+I7+I42+I43+I44+I15</f>
        <v>56472.200000000004</v>
      </c>
    </row>
    <row r="65" spans="1:9" ht="12.75">
      <c r="A65" s="8" t="s">
        <v>37</v>
      </c>
      <c r="B65" s="65">
        <f>B66+B70+B71</f>
        <v>1302819.4999999998</v>
      </c>
      <c r="C65" s="65">
        <f>C66+C70+C71</f>
        <v>419452.10000000003</v>
      </c>
      <c r="D65" s="65">
        <f>D66+D70+D71</f>
        <v>348135.1</v>
      </c>
      <c r="E65" s="36">
        <f>$D:$D/$B:$B*100</f>
        <v>26.72166789029486</v>
      </c>
      <c r="F65" s="36">
        <f>$D:$D/$C:$C*100</f>
        <v>82.9975818454598</v>
      </c>
      <c r="G65" s="65">
        <f>G66+G70+G71</f>
        <v>488994.4</v>
      </c>
      <c r="H65" s="36">
        <f>$D:$D/$G:$G*100</f>
        <v>71.19408729425122</v>
      </c>
      <c r="I65" s="65">
        <f>I66+I70+I71</f>
        <v>127187.1</v>
      </c>
    </row>
    <row r="66" spans="1:9" ht="25.5">
      <c r="A66" s="8" t="s">
        <v>38</v>
      </c>
      <c r="B66" s="65">
        <f>$67:$67+$68:$68+$69:$69</f>
        <v>1316681.7999999998</v>
      </c>
      <c r="C66" s="65">
        <f>$67:$67+$68:$68+$69:$69</f>
        <v>433314.4</v>
      </c>
      <c r="D66" s="65">
        <f>$67:$67+$68:$68+$69:$69</f>
        <v>363044.1</v>
      </c>
      <c r="E66" s="36">
        <f>$D:$D/$B:$B*100</f>
        <v>27.572652709257472</v>
      </c>
      <c r="F66" s="36">
        <f>$D:$D/$C:$C*100</f>
        <v>83.78306836791022</v>
      </c>
      <c r="G66" s="65">
        <f>$67:$67+$68:$68+$69:$69</f>
        <v>492563</v>
      </c>
      <c r="H66" s="36">
        <f>$D:$D/$G:$G*100</f>
        <v>73.70510980321299</v>
      </c>
      <c r="I66" s="65">
        <f>$67:$67+$68:$68+$69:$69</f>
        <v>127187.1</v>
      </c>
    </row>
    <row r="67" spans="1:9" ht="12.75">
      <c r="A67" s="3" t="s">
        <v>39</v>
      </c>
      <c r="B67" s="38">
        <v>341680.1</v>
      </c>
      <c r="C67" s="38">
        <v>82608.5</v>
      </c>
      <c r="D67" s="38">
        <v>82608.5</v>
      </c>
      <c r="E67" s="39">
        <f>$D:$D/$B:$B*100</f>
        <v>24.17714698631849</v>
      </c>
      <c r="F67" s="39">
        <f>$D:$D/$C:$C*100</f>
        <v>100</v>
      </c>
      <c r="G67" s="38">
        <v>83454.5</v>
      </c>
      <c r="H67" s="39">
        <f>$D:$D/$G:$G*100</f>
        <v>98.98627395766555</v>
      </c>
      <c r="I67" s="38">
        <v>40647.5</v>
      </c>
    </row>
    <row r="68" spans="1:9" ht="12.75">
      <c r="A68" s="3" t="s">
        <v>40</v>
      </c>
      <c r="B68" s="38">
        <v>195424.8</v>
      </c>
      <c r="C68" s="38">
        <v>99816.4</v>
      </c>
      <c r="D68" s="38">
        <v>51159.3</v>
      </c>
      <c r="E68" s="39">
        <f>$D:$D/$B:$B*100</f>
        <v>26.178509585272703</v>
      </c>
      <c r="F68" s="39">
        <f>$D:$D/$C:$C*100</f>
        <v>51.25340124468525</v>
      </c>
      <c r="G68" s="38">
        <v>209690.2</v>
      </c>
      <c r="H68" s="39">
        <f>$D:$D/$G:$G*100</f>
        <v>24.397563643889892</v>
      </c>
      <c r="I68" s="38">
        <v>6362.6</v>
      </c>
    </row>
    <row r="69" spans="1:9" ht="12.75">
      <c r="A69" s="3" t="s">
        <v>41</v>
      </c>
      <c r="B69" s="38">
        <v>779576.9</v>
      </c>
      <c r="C69" s="38">
        <v>250889.5</v>
      </c>
      <c r="D69" s="38">
        <v>229276.3</v>
      </c>
      <c r="E69" s="39">
        <f>$D:$D/$B:$B*100</f>
        <v>29.41035066585477</v>
      </c>
      <c r="F69" s="39">
        <f>$D:$D/$C:$C*100</f>
        <v>91.38537085051387</v>
      </c>
      <c r="G69" s="38">
        <v>199418.3</v>
      </c>
      <c r="H69" s="39">
        <f>$D:$D/$G:$G*100</f>
        <v>114.97254765485414</v>
      </c>
      <c r="I69" s="38">
        <v>80177</v>
      </c>
    </row>
    <row r="70" spans="1:9" ht="12.75">
      <c r="A70" s="8" t="s">
        <v>83</v>
      </c>
      <c r="B70" s="37">
        <v>0</v>
      </c>
      <c r="C70" s="37">
        <v>0</v>
      </c>
      <c r="D70" s="37">
        <v>0</v>
      </c>
      <c r="E70" s="36">
        <v>0</v>
      </c>
      <c r="F70" s="36">
        <v>0</v>
      </c>
      <c r="G70" s="37">
        <v>0</v>
      </c>
      <c r="H70" s="36">
        <v>0</v>
      </c>
      <c r="I70" s="37">
        <v>0</v>
      </c>
    </row>
    <row r="71" spans="1:9" ht="24.75" customHeight="1">
      <c r="A71" s="8" t="s">
        <v>43</v>
      </c>
      <c r="B71" s="37">
        <v>-13862.3</v>
      </c>
      <c r="C71" s="37">
        <v>-13862.3</v>
      </c>
      <c r="D71" s="37">
        <v>-14909</v>
      </c>
      <c r="E71" s="36">
        <f>$D:$D/$B:$B*100</f>
        <v>107.55069505060489</v>
      </c>
      <c r="F71" s="36">
        <f>$D:$D/$C:$C*100</f>
        <v>107.55069505060489</v>
      </c>
      <c r="G71" s="37">
        <v>-3568.6</v>
      </c>
      <c r="H71" s="36">
        <f>$D:$D/$G:$G*100</f>
        <v>417.782884044163</v>
      </c>
      <c r="I71" s="37">
        <v>0</v>
      </c>
    </row>
    <row r="72" spans="1:9" ht="12.75">
      <c r="A72" s="6" t="s">
        <v>42</v>
      </c>
      <c r="B72" s="65">
        <f>B65+B64</f>
        <v>1732244.0999999999</v>
      </c>
      <c r="C72" s="65">
        <f>C65+C64</f>
        <v>551664</v>
      </c>
      <c r="D72" s="65">
        <f>D65+D64</f>
        <v>492599.29999999993</v>
      </c>
      <c r="E72" s="36">
        <f>$D:$D/$B:$B*100</f>
        <v>28.437060342708048</v>
      </c>
      <c r="F72" s="36">
        <f>$D:$D/$C:$C*100</f>
        <v>89.29335610081498</v>
      </c>
      <c r="G72" s="65">
        <f>G65+G64</f>
        <v>635360.7000000001</v>
      </c>
      <c r="H72" s="36">
        <f>$D:$D/$G:$G*100</f>
        <v>77.53065306053709</v>
      </c>
      <c r="I72" s="65">
        <f>I65+I64</f>
        <v>183659.30000000002</v>
      </c>
    </row>
    <row r="73" spans="1:9" ht="12.75">
      <c r="A73" s="44" t="s">
        <v>44</v>
      </c>
      <c r="B73" s="45"/>
      <c r="C73" s="45"/>
      <c r="D73" s="45"/>
      <c r="E73" s="45"/>
      <c r="F73" s="45"/>
      <c r="G73" s="45"/>
      <c r="H73" s="45"/>
      <c r="I73" s="46"/>
    </row>
    <row r="74" spans="1:9" ht="12.75">
      <c r="A74" s="14" t="s">
        <v>45</v>
      </c>
      <c r="B74" s="65">
        <f>B75+B76+B77+B78+B79+B80+B81+B82</f>
        <v>129278.4</v>
      </c>
      <c r="C74" s="65">
        <f>C75+C76+C77+C78+C79+C80+C81+C82</f>
        <v>40451.9</v>
      </c>
      <c r="D74" s="65">
        <f>D75+D76+D77+D78+D79+D80+D81+D82</f>
        <v>29469.3</v>
      </c>
      <c r="E74" s="36">
        <f>$D:$D/$B:$B*100</f>
        <v>22.795223331971933</v>
      </c>
      <c r="F74" s="36">
        <f>$D:$D/$C:$C*100</f>
        <v>72.85022458772022</v>
      </c>
      <c r="G74" s="65">
        <f>G75+G76+G77+G78+G79+G80+G81+G82</f>
        <v>28654.1</v>
      </c>
      <c r="H74" s="36">
        <f>$D:$D/$G:$G*100</f>
        <v>102.84496808484649</v>
      </c>
      <c r="I74" s="65">
        <f>I75+I76+I77+I78+I79+I80+I81+I82</f>
        <v>8763</v>
      </c>
    </row>
    <row r="75" spans="1:9" ht="12.75">
      <c r="A75" s="15" t="s">
        <v>46</v>
      </c>
      <c r="B75" s="66">
        <v>1438.4</v>
      </c>
      <c r="C75" s="66">
        <v>453.2</v>
      </c>
      <c r="D75" s="66">
        <v>376.2</v>
      </c>
      <c r="E75" s="39">
        <f>$D:$D/$B:$B*100</f>
        <v>26.15406006674082</v>
      </c>
      <c r="F75" s="39">
        <f>$D:$D/$C:$C*100</f>
        <v>83.00970873786407</v>
      </c>
      <c r="G75" s="66">
        <v>389.2</v>
      </c>
      <c r="H75" s="39">
        <f>$D:$D/$G:$G*100</f>
        <v>96.65981500513875</v>
      </c>
      <c r="I75" s="66">
        <v>104.8</v>
      </c>
    </row>
    <row r="76" spans="1:9" ht="14.25" customHeight="1">
      <c r="A76" s="15" t="s">
        <v>47</v>
      </c>
      <c r="B76" s="66">
        <v>6256.6</v>
      </c>
      <c r="C76" s="66">
        <v>2086.4</v>
      </c>
      <c r="D76" s="66">
        <v>1544.4</v>
      </c>
      <c r="E76" s="39">
        <f>$D:$D/$B:$B*100</f>
        <v>24.684333343988747</v>
      </c>
      <c r="F76" s="39">
        <f>$D:$D/$C:$C*100</f>
        <v>74.02223926380368</v>
      </c>
      <c r="G76" s="66">
        <v>1515.3</v>
      </c>
      <c r="H76" s="39">
        <f>$D:$D/$G:$G*100</f>
        <v>101.92041179964365</v>
      </c>
      <c r="I76" s="66">
        <v>408.2</v>
      </c>
    </row>
    <row r="77" spans="1:9" ht="25.5">
      <c r="A77" s="15" t="s">
        <v>48</v>
      </c>
      <c r="B77" s="66">
        <v>39230</v>
      </c>
      <c r="C77" s="66">
        <v>11811.9</v>
      </c>
      <c r="D77" s="66">
        <v>10640.8</v>
      </c>
      <c r="E77" s="39">
        <f>$D:$D/$B:$B*100</f>
        <v>27.12413968901351</v>
      </c>
      <c r="F77" s="39">
        <f>$D:$D/$C:$C*100</f>
        <v>90.0854223283299</v>
      </c>
      <c r="G77" s="66">
        <v>10142.4</v>
      </c>
      <c r="H77" s="39">
        <f>$D:$D/$G:$G*100</f>
        <v>104.91402429405268</v>
      </c>
      <c r="I77" s="66">
        <v>2861.2</v>
      </c>
    </row>
    <row r="78" spans="1:9" ht="12.75">
      <c r="A78" s="15" t="s">
        <v>95</v>
      </c>
      <c r="B78" s="38">
        <v>0</v>
      </c>
      <c r="C78" s="38">
        <v>0</v>
      </c>
      <c r="D78" s="38">
        <v>0</v>
      </c>
      <c r="E78" s="39">
        <v>0</v>
      </c>
      <c r="F78" s="39">
        <v>0</v>
      </c>
      <c r="G78" s="38">
        <v>0</v>
      </c>
      <c r="H78" s="39">
        <v>0</v>
      </c>
      <c r="I78" s="38">
        <v>0</v>
      </c>
    </row>
    <row r="79" spans="1:9" ht="25.5">
      <c r="A79" s="3" t="s">
        <v>49</v>
      </c>
      <c r="B79" s="66">
        <v>9839.7</v>
      </c>
      <c r="C79" s="66">
        <v>2864.4</v>
      </c>
      <c r="D79" s="66">
        <v>2631</v>
      </c>
      <c r="E79" s="39">
        <f>$D:$D/$B:$B*100</f>
        <v>26.738620079880484</v>
      </c>
      <c r="F79" s="39">
        <f>$D:$D/$C:$C*100</f>
        <v>91.85169669040637</v>
      </c>
      <c r="G79" s="66">
        <v>2589.2</v>
      </c>
      <c r="H79" s="39">
        <f>$D:$D/$G:$G*100</f>
        <v>101.61439826973584</v>
      </c>
      <c r="I79" s="66">
        <v>602.5</v>
      </c>
    </row>
    <row r="80" spans="1:9" ht="12.75">
      <c r="A80" s="15" t="s">
        <v>50</v>
      </c>
      <c r="B80" s="66">
        <v>0</v>
      </c>
      <c r="C80" s="66">
        <v>0</v>
      </c>
      <c r="D80" s="66">
        <v>0</v>
      </c>
      <c r="E80" s="39">
        <v>0</v>
      </c>
      <c r="F80" s="39">
        <v>0</v>
      </c>
      <c r="G80" s="66">
        <v>0</v>
      </c>
      <c r="H80" s="39">
        <v>0</v>
      </c>
      <c r="I80" s="66">
        <v>0</v>
      </c>
    </row>
    <row r="81" spans="1:9" ht="12.75">
      <c r="A81" s="15" t="s">
        <v>51</v>
      </c>
      <c r="B81" s="66">
        <v>2000</v>
      </c>
      <c r="C81" s="66">
        <v>0</v>
      </c>
      <c r="D81" s="66">
        <v>0</v>
      </c>
      <c r="E81" s="39">
        <f>$D:$D/$B:$B*100</f>
        <v>0</v>
      </c>
      <c r="F81" s="39">
        <v>0</v>
      </c>
      <c r="G81" s="66">
        <v>0</v>
      </c>
      <c r="H81" s="39">
        <v>0</v>
      </c>
      <c r="I81" s="66">
        <v>0</v>
      </c>
    </row>
    <row r="82" spans="1:9" ht="12.75">
      <c r="A82" s="3" t="s">
        <v>52</v>
      </c>
      <c r="B82" s="66">
        <v>70513.7</v>
      </c>
      <c r="C82" s="66">
        <v>23236</v>
      </c>
      <c r="D82" s="66">
        <v>14276.9</v>
      </c>
      <c r="E82" s="39">
        <f>$D:$D/$B:$B*100</f>
        <v>20.24698746484726</v>
      </c>
      <c r="F82" s="39">
        <f>$D:$D/$C:$C*100</f>
        <v>61.44301945257359</v>
      </c>
      <c r="G82" s="66">
        <v>14018</v>
      </c>
      <c r="H82" s="39">
        <f>$D:$D/$G:$G*100</f>
        <v>101.84691111428164</v>
      </c>
      <c r="I82" s="66">
        <v>4786.3</v>
      </c>
    </row>
    <row r="83" spans="1:9" ht="12.75">
      <c r="A83" s="14" t="s">
        <v>53</v>
      </c>
      <c r="B83" s="37">
        <v>383.2</v>
      </c>
      <c r="C83" s="37">
        <v>127.7</v>
      </c>
      <c r="D83" s="37">
        <v>87.9</v>
      </c>
      <c r="E83" s="36">
        <f>$D:$D/$B:$B*100</f>
        <v>22.938413361169104</v>
      </c>
      <c r="F83" s="36">
        <f>$D:$D/$C:$C*100</f>
        <v>68.83320281910729</v>
      </c>
      <c r="G83" s="37">
        <v>90.6</v>
      </c>
      <c r="H83" s="36">
        <v>0</v>
      </c>
      <c r="I83" s="37">
        <v>27.1</v>
      </c>
    </row>
    <row r="84" spans="1:9" ht="25.5">
      <c r="A84" s="16" t="s">
        <v>54</v>
      </c>
      <c r="B84" s="37">
        <v>7783.6</v>
      </c>
      <c r="C84" s="37">
        <v>3834.9</v>
      </c>
      <c r="D84" s="37">
        <v>1610.4</v>
      </c>
      <c r="E84" s="36">
        <f>$D:$D/$B:$B*100</f>
        <v>20.689655172413794</v>
      </c>
      <c r="F84" s="36">
        <f>$D:$D/$C:$C*100</f>
        <v>41.99327231479308</v>
      </c>
      <c r="G84" s="37">
        <v>1162.1</v>
      </c>
      <c r="H84" s="36">
        <v>0</v>
      </c>
      <c r="I84" s="37">
        <v>428.2</v>
      </c>
    </row>
    <row r="85" spans="1:9" ht="12.75">
      <c r="A85" s="14" t="s">
        <v>55</v>
      </c>
      <c r="B85" s="65">
        <f>B86+B87+B88+B89</f>
        <v>137531.4</v>
      </c>
      <c r="C85" s="65">
        <f>C86+C87+C88+C89</f>
        <v>44746.4</v>
      </c>
      <c r="D85" s="65">
        <f>D86+D87+D88+D89</f>
        <v>14693</v>
      </c>
      <c r="E85" s="36">
        <f>$D:$D/$B:$B*100</f>
        <v>10.68337848665832</v>
      </c>
      <c r="F85" s="36">
        <f>$D:$D/$C:$C*100</f>
        <v>32.836161121341604</v>
      </c>
      <c r="G85" s="65">
        <f>G86+G87+G88+G89</f>
        <v>11695.199999999999</v>
      </c>
      <c r="H85" s="36">
        <f>$D:$D/$G:$G*100</f>
        <v>125.63273821738834</v>
      </c>
      <c r="I85" s="65">
        <f>I86+I87+I88+I89</f>
        <v>4744.800000000001</v>
      </c>
    </row>
    <row r="86" spans="1:9" ht="12.75">
      <c r="A86" s="17" t="s">
        <v>130</v>
      </c>
      <c r="B86" s="66">
        <v>98</v>
      </c>
      <c r="C86" s="66">
        <v>0</v>
      </c>
      <c r="D86" s="66">
        <v>0</v>
      </c>
      <c r="E86" s="39">
        <v>0</v>
      </c>
      <c r="F86" s="39">
        <v>0</v>
      </c>
      <c r="G86" s="66">
        <v>0</v>
      </c>
      <c r="H86" s="39">
        <v>0</v>
      </c>
      <c r="I86" s="66">
        <v>0</v>
      </c>
    </row>
    <row r="87" spans="1:9" ht="12.75">
      <c r="A87" s="15" t="s">
        <v>56</v>
      </c>
      <c r="B87" s="66">
        <v>20315.2</v>
      </c>
      <c r="C87" s="66">
        <v>3810</v>
      </c>
      <c r="D87" s="66">
        <v>3363.6</v>
      </c>
      <c r="E87" s="39">
        <f>$D:$D/$B:$B*100</f>
        <v>16.557060723005435</v>
      </c>
      <c r="F87" s="39">
        <f>$D:$D/$C:$C*100</f>
        <v>88.28346456692913</v>
      </c>
      <c r="G87" s="66">
        <v>3323.2</v>
      </c>
      <c r="H87" s="39">
        <f>$D:$D/$G:$G*100</f>
        <v>101.21569571497353</v>
      </c>
      <c r="I87" s="66">
        <v>1094.4</v>
      </c>
    </row>
    <row r="88" spans="1:9" ht="12.75">
      <c r="A88" s="17" t="s">
        <v>102</v>
      </c>
      <c r="B88" s="38">
        <v>108603.3</v>
      </c>
      <c r="C88" s="38">
        <v>38745.9</v>
      </c>
      <c r="D88" s="38">
        <v>10948.9</v>
      </c>
      <c r="E88" s="39">
        <f>$D:$D/$B:$B*100</f>
        <v>10.081553691278257</v>
      </c>
      <c r="F88" s="39">
        <f>$D:$D/$C:$C*100</f>
        <v>28.258215707984586</v>
      </c>
      <c r="G88" s="38">
        <v>7949.4</v>
      </c>
      <c r="H88" s="39">
        <f>$D:$D/$G:$G*100</f>
        <v>137.7324074772939</v>
      </c>
      <c r="I88" s="38">
        <v>3297.3</v>
      </c>
    </row>
    <row r="89" spans="1:9" ht="12.75">
      <c r="A89" s="15" t="s">
        <v>57</v>
      </c>
      <c r="B89" s="66">
        <v>8514.9</v>
      </c>
      <c r="C89" s="66">
        <v>2190.5</v>
      </c>
      <c r="D89" s="66">
        <v>380.5</v>
      </c>
      <c r="E89" s="39">
        <f>$D:$D/$B:$B*100</f>
        <v>4.468637329857074</v>
      </c>
      <c r="F89" s="39">
        <f>$D:$D/$C:$C*100</f>
        <v>17.370463364528646</v>
      </c>
      <c r="G89" s="66">
        <v>422.6</v>
      </c>
      <c r="H89" s="39">
        <f>$D:$D/$G:$G*100</f>
        <v>90.0378608613346</v>
      </c>
      <c r="I89" s="66">
        <v>353.1</v>
      </c>
    </row>
    <row r="90" spans="1:9" ht="12.75">
      <c r="A90" s="14" t="s">
        <v>58</v>
      </c>
      <c r="B90" s="65">
        <f>B91+B92+B93+B94</f>
        <v>437935.7</v>
      </c>
      <c r="C90" s="65">
        <f>C91+C92+C93+C94</f>
        <v>254046.4</v>
      </c>
      <c r="D90" s="65">
        <f>D91+D92+D93+D94</f>
        <v>118977.4</v>
      </c>
      <c r="E90" s="36">
        <f>$D:$D/$B:$B*100</f>
        <v>27.16777828343293</v>
      </c>
      <c r="F90" s="36">
        <f>$D:$D/$C:$C*100</f>
        <v>46.83294075412995</v>
      </c>
      <c r="G90" s="65">
        <f>G91+G92+G93+G94</f>
        <v>179455.5</v>
      </c>
      <c r="H90" s="36">
        <f>$D:$D/$G:$G*100</f>
        <v>66.29911036440788</v>
      </c>
      <c r="I90" s="65">
        <f>I91+I92+I93+I94</f>
        <v>17939.8</v>
      </c>
    </row>
    <row r="91" spans="1:9" ht="12.75">
      <c r="A91" s="15" t="s">
        <v>59</v>
      </c>
      <c r="B91" s="66">
        <v>241098.8</v>
      </c>
      <c r="C91" s="66">
        <v>221805.9</v>
      </c>
      <c r="D91" s="66">
        <v>93405.7</v>
      </c>
      <c r="E91" s="39">
        <f>$D:$D/$B:$B*100</f>
        <v>38.74166939030804</v>
      </c>
      <c r="F91" s="39">
        <f>$D:$D/$C:$C*100</f>
        <v>42.111458712324605</v>
      </c>
      <c r="G91" s="66">
        <v>165540.9</v>
      </c>
      <c r="H91" s="39">
        <f>$D:$D/$G:$G*100</f>
        <v>56.424545233232394</v>
      </c>
      <c r="I91" s="66">
        <v>9124.4</v>
      </c>
    </row>
    <row r="92" spans="1:9" ht="12.75">
      <c r="A92" s="15" t="s">
        <v>60</v>
      </c>
      <c r="B92" s="66">
        <v>105963.8</v>
      </c>
      <c r="C92" s="66">
        <v>24240.8</v>
      </c>
      <c r="D92" s="66">
        <v>18783.3</v>
      </c>
      <c r="E92" s="39">
        <f>$D:$D/$B:$B*100</f>
        <v>17.7261479863878</v>
      </c>
      <c r="F92" s="39">
        <f>$D:$D/$C:$C*100</f>
        <v>77.48630408237351</v>
      </c>
      <c r="G92" s="66">
        <v>8320.6</v>
      </c>
      <c r="H92" s="39">
        <f>$D:$D/$G:$G*100</f>
        <v>225.74453765353456</v>
      </c>
      <c r="I92" s="66">
        <v>7035.5</v>
      </c>
    </row>
    <row r="93" spans="1:9" ht="12.75">
      <c r="A93" s="15" t="s">
        <v>61</v>
      </c>
      <c r="B93" s="66">
        <v>89061.2</v>
      </c>
      <c r="C93" s="66">
        <v>7880.5</v>
      </c>
      <c r="D93" s="66">
        <v>6669.2</v>
      </c>
      <c r="E93" s="39">
        <f>$D:$D/$B:$B*100</f>
        <v>7.488333864803079</v>
      </c>
      <c r="F93" s="39">
        <f>$D:$D/$C:$C*100</f>
        <v>84.62914789670705</v>
      </c>
      <c r="G93" s="66">
        <v>5594</v>
      </c>
      <c r="H93" s="39">
        <f>$D:$D/$G:$G*100</f>
        <v>119.22059349302825</v>
      </c>
      <c r="I93" s="66">
        <v>1779.9</v>
      </c>
    </row>
    <row r="94" spans="1:9" ht="12.75">
      <c r="A94" s="15" t="s">
        <v>62</v>
      </c>
      <c r="B94" s="66">
        <v>1811.9</v>
      </c>
      <c r="C94" s="66">
        <v>119.2</v>
      </c>
      <c r="D94" s="66">
        <v>119.2</v>
      </c>
      <c r="E94" s="39">
        <f>$D:$D/$B:$B*100</f>
        <v>6.5787295104586345</v>
      </c>
      <c r="F94" s="39">
        <v>0</v>
      </c>
      <c r="G94" s="66">
        <v>0</v>
      </c>
      <c r="H94" s="39">
        <v>0</v>
      </c>
      <c r="I94" s="66">
        <v>0</v>
      </c>
    </row>
    <row r="95" spans="1:9" ht="12.75">
      <c r="A95" s="18" t="s">
        <v>63</v>
      </c>
      <c r="B95" s="65">
        <f>B96+B97+B98+B99+B100</f>
        <v>983438.2999999999</v>
      </c>
      <c r="C95" s="65">
        <f>C96+C97+C98+C99+C100</f>
        <v>309714.5</v>
      </c>
      <c r="D95" s="65">
        <f>D96+D97+D98+D99+D100</f>
        <v>279819.60000000003</v>
      </c>
      <c r="E95" s="36">
        <f>$D:$D/$B:$B*100</f>
        <v>28.453193250659453</v>
      </c>
      <c r="F95" s="36">
        <f>$D:$D/$C:$C*100</f>
        <v>90.34759431670136</v>
      </c>
      <c r="G95" s="65">
        <f>G96+G97+G98+G99+G100</f>
        <v>294611.2</v>
      </c>
      <c r="H95" s="36">
        <f>$D:$D/$G:$G*100</f>
        <v>94.97928116785785</v>
      </c>
      <c r="I95" s="65">
        <f>I96+I97+I98+I99+I100</f>
        <v>82201.3</v>
      </c>
    </row>
    <row r="96" spans="1:9" ht="12.75">
      <c r="A96" s="15" t="s">
        <v>64</v>
      </c>
      <c r="B96" s="66">
        <v>362976.6</v>
      </c>
      <c r="C96" s="66">
        <v>123200.1</v>
      </c>
      <c r="D96" s="66">
        <v>110017.6</v>
      </c>
      <c r="E96" s="39">
        <f>$D:$D/$B:$B*100</f>
        <v>30.309832644859203</v>
      </c>
      <c r="F96" s="39">
        <f>$D:$D/$C:$C*100</f>
        <v>89.2999275162926</v>
      </c>
      <c r="G96" s="66">
        <v>128761.8</v>
      </c>
      <c r="H96" s="39">
        <f>$D:$D/$G:$G*100</f>
        <v>85.44273223890937</v>
      </c>
      <c r="I96" s="66">
        <v>30580.2</v>
      </c>
    </row>
    <row r="97" spans="1:9" ht="12.75">
      <c r="A97" s="15" t="s">
        <v>65</v>
      </c>
      <c r="B97" s="66">
        <v>436251.6</v>
      </c>
      <c r="C97" s="66">
        <v>137247.8</v>
      </c>
      <c r="D97" s="66">
        <v>124850.6</v>
      </c>
      <c r="E97" s="39">
        <f>$D:$D/$B:$B*100</f>
        <v>28.618943747140413</v>
      </c>
      <c r="F97" s="39">
        <f>$D:$D/$C:$C*100</f>
        <v>90.96728690733113</v>
      </c>
      <c r="G97" s="66">
        <v>152451.2</v>
      </c>
      <c r="H97" s="39">
        <f>$D:$D/$G:$G*100</f>
        <v>81.8954524464222</v>
      </c>
      <c r="I97" s="66">
        <v>37974.8</v>
      </c>
    </row>
    <row r="98" spans="1:9" ht="12.75">
      <c r="A98" s="15" t="s">
        <v>128</v>
      </c>
      <c r="B98" s="66">
        <v>113319.1</v>
      </c>
      <c r="C98" s="66">
        <v>32620.4</v>
      </c>
      <c r="D98" s="66">
        <v>30753.7</v>
      </c>
      <c r="E98" s="39">
        <f>$D:$D/$B:$B*100</f>
        <v>27.139025989440434</v>
      </c>
      <c r="F98" s="39">
        <f>$D:$D/$C:$C*100</f>
        <v>94.27750732670354</v>
      </c>
      <c r="G98" s="66">
        <v>0</v>
      </c>
      <c r="H98" s="39" t="e">
        <f>$D:$D/$G:$G*100</f>
        <v>#DIV/0!</v>
      </c>
      <c r="I98" s="66">
        <v>9494.7</v>
      </c>
    </row>
    <row r="99" spans="1:9" ht="12.75">
      <c r="A99" s="15" t="s">
        <v>66</v>
      </c>
      <c r="B99" s="66">
        <v>25820.2</v>
      </c>
      <c r="C99" s="66">
        <v>3898.9</v>
      </c>
      <c r="D99" s="66">
        <v>2707.2</v>
      </c>
      <c r="E99" s="39">
        <f>$D:$D/$B:$B*100</f>
        <v>10.484814215226837</v>
      </c>
      <c r="F99" s="39">
        <f>$D:$D/$C:$C*100</f>
        <v>69.43496883736438</v>
      </c>
      <c r="G99" s="66">
        <v>1932.4</v>
      </c>
      <c r="H99" s="39">
        <f>$D:$D/$G:$G*100</f>
        <v>140.0952183812875</v>
      </c>
      <c r="I99" s="66">
        <v>575.1</v>
      </c>
    </row>
    <row r="100" spans="1:9" ht="12.75">
      <c r="A100" s="15" t="s">
        <v>67</v>
      </c>
      <c r="B100" s="66">
        <v>45070.8</v>
      </c>
      <c r="C100" s="66">
        <v>12747.3</v>
      </c>
      <c r="D100" s="38">
        <v>11490.5</v>
      </c>
      <c r="E100" s="39">
        <f>$D:$D/$B:$B*100</f>
        <v>25.49433335995811</v>
      </c>
      <c r="F100" s="39">
        <f>$D:$D/$C:$C*100</f>
        <v>90.14065723721887</v>
      </c>
      <c r="G100" s="38">
        <v>11465.8</v>
      </c>
      <c r="H100" s="39">
        <f>$D:$D/$G:$G*100</f>
        <v>100.21542325873467</v>
      </c>
      <c r="I100" s="38">
        <v>3576.5</v>
      </c>
    </row>
    <row r="101" spans="1:9" ht="25.5">
      <c r="A101" s="18" t="s">
        <v>68</v>
      </c>
      <c r="B101" s="65">
        <f>B102+B103</f>
        <v>92292.8</v>
      </c>
      <c r="C101" s="65">
        <f>C102+C103</f>
        <v>26220.5</v>
      </c>
      <c r="D101" s="65">
        <f>D102+D103</f>
        <v>24100.199999999997</v>
      </c>
      <c r="E101" s="36">
        <f>$D:$D/$B:$B*100</f>
        <v>26.112762859074596</v>
      </c>
      <c r="F101" s="36">
        <f>$D:$D/$C:$C*100</f>
        <v>91.91357906981177</v>
      </c>
      <c r="G101" s="65">
        <f>G102+G103</f>
        <v>23566.5</v>
      </c>
      <c r="H101" s="36">
        <f>$D:$D/$G:$G*100</f>
        <v>102.264655337025</v>
      </c>
      <c r="I101" s="65">
        <f>I102+I103</f>
        <v>7312.2</v>
      </c>
    </row>
    <row r="102" spans="1:9" ht="12.75">
      <c r="A102" s="15" t="s">
        <v>69</v>
      </c>
      <c r="B102" s="66">
        <v>87450.7</v>
      </c>
      <c r="C102" s="66">
        <v>25280.6</v>
      </c>
      <c r="D102" s="66">
        <v>23376.6</v>
      </c>
      <c r="E102" s="39">
        <f>$D:$D/$B:$B*100</f>
        <v>26.731175393678953</v>
      </c>
      <c r="F102" s="39">
        <f>$D:$D/$C:$C*100</f>
        <v>92.46853318354786</v>
      </c>
      <c r="G102" s="66">
        <v>22957.7</v>
      </c>
      <c r="H102" s="39">
        <f>$D:$D/$G:$G*100</f>
        <v>101.824660135815</v>
      </c>
      <c r="I102" s="66">
        <v>7108.3</v>
      </c>
    </row>
    <row r="103" spans="1:9" ht="25.5">
      <c r="A103" s="15" t="s">
        <v>70</v>
      </c>
      <c r="B103" s="66">
        <v>4842.1</v>
      </c>
      <c r="C103" s="66">
        <v>939.9</v>
      </c>
      <c r="D103" s="66">
        <v>723.6</v>
      </c>
      <c r="E103" s="39">
        <f>$D:$D/$B:$B*100</f>
        <v>14.943929286879658</v>
      </c>
      <c r="F103" s="39">
        <f>$D:$D/$C:$C*100</f>
        <v>76.98691350143633</v>
      </c>
      <c r="G103" s="66">
        <v>608.8</v>
      </c>
      <c r="H103" s="39">
        <f>$D:$D/$G:$G*100</f>
        <v>118.85676741130094</v>
      </c>
      <c r="I103" s="66">
        <v>203.9</v>
      </c>
    </row>
    <row r="104" spans="1:9" ht="12.75">
      <c r="A104" s="18" t="s">
        <v>71</v>
      </c>
      <c r="B104" s="65">
        <f>B105+B106+B107+B108+B109</f>
        <v>140910.7</v>
      </c>
      <c r="C104" s="65">
        <f>C105+C106+C107+C108+C109</f>
        <v>55750.6</v>
      </c>
      <c r="D104" s="65">
        <f>D105+D106+D107+D108+D109</f>
        <v>29232.200000000004</v>
      </c>
      <c r="E104" s="36">
        <f>$D:$D/$B:$B*100</f>
        <v>20.74519536131749</v>
      </c>
      <c r="F104" s="36">
        <f>$D:$D/$C:$C*100</f>
        <v>52.43387515111946</v>
      </c>
      <c r="G104" s="65">
        <f>G105+G106+G107+G108+G109</f>
        <v>26494.899999999998</v>
      </c>
      <c r="H104" s="36">
        <f>$D:$D/$G:$G*100</f>
        <v>110.33142227372063</v>
      </c>
      <c r="I104" s="65">
        <f>I105+I106+I107+I108+I109</f>
        <v>6929</v>
      </c>
    </row>
    <row r="105" spans="1:9" ht="12.75">
      <c r="A105" s="15" t="s">
        <v>72</v>
      </c>
      <c r="B105" s="66">
        <v>961.2</v>
      </c>
      <c r="C105" s="66">
        <v>314</v>
      </c>
      <c r="D105" s="66">
        <v>308.9</v>
      </c>
      <c r="E105" s="39">
        <f>$D:$D/$B:$B*100</f>
        <v>32.136912193091966</v>
      </c>
      <c r="F105" s="39">
        <f>$D:$D/$C:$C*100</f>
        <v>98.37579617834395</v>
      </c>
      <c r="G105" s="66">
        <v>352.9</v>
      </c>
      <c r="H105" s="39">
        <f>$D:$D/$G:$G*100</f>
        <v>87.53187871918391</v>
      </c>
      <c r="I105" s="66">
        <v>76.8</v>
      </c>
    </row>
    <row r="106" spans="1:9" ht="12.75">
      <c r="A106" s="15" t="s">
        <v>73</v>
      </c>
      <c r="B106" s="66">
        <v>33752.3</v>
      </c>
      <c r="C106" s="66">
        <v>9653.4</v>
      </c>
      <c r="D106" s="66">
        <v>9653.4</v>
      </c>
      <c r="E106" s="39">
        <f>$D:$D/$B:$B*100</f>
        <v>28.60071758072783</v>
      </c>
      <c r="F106" s="39">
        <f>$D:$D/$C:$C*100</f>
        <v>100</v>
      </c>
      <c r="G106" s="66">
        <v>9878.5</v>
      </c>
      <c r="H106" s="39">
        <f>$D:$D/$G:$G*100</f>
        <v>97.72131396467074</v>
      </c>
      <c r="I106" s="66">
        <v>2473.3</v>
      </c>
    </row>
    <row r="107" spans="1:9" ht="12.75">
      <c r="A107" s="15" t="s">
        <v>74</v>
      </c>
      <c r="B107" s="66">
        <v>33839.6</v>
      </c>
      <c r="C107" s="66">
        <v>12704.2</v>
      </c>
      <c r="D107" s="66">
        <v>6664.6</v>
      </c>
      <c r="E107" s="39">
        <f>$D:$D/$B:$B*100</f>
        <v>19.69467724204778</v>
      </c>
      <c r="F107" s="39">
        <f>$D:$D/$C:$C*100</f>
        <v>52.45981643865808</v>
      </c>
      <c r="G107" s="66">
        <v>5402.6</v>
      </c>
      <c r="H107" s="39">
        <f>$D:$D/$G:$G*100</f>
        <v>123.35912338503682</v>
      </c>
      <c r="I107" s="66">
        <v>1272.4</v>
      </c>
    </row>
    <row r="108" spans="1:9" ht="12.75">
      <c r="A108" s="15" t="s">
        <v>75</v>
      </c>
      <c r="B108" s="38">
        <v>44727.7</v>
      </c>
      <c r="C108" s="38">
        <v>24454.6</v>
      </c>
      <c r="D108" s="38">
        <v>4241.9</v>
      </c>
      <c r="E108" s="39">
        <f>$D:$D/$B:$B*100</f>
        <v>9.483832166643937</v>
      </c>
      <c r="F108" s="39">
        <f>$D:$D/$C:$C*100</f>
        <v>17.346020789544706</v>
      </c>
      <c r="G108" s="38">
        <v>2695.6</v>
      </c>
      <c r="H108" s="39">
        <f>$D:$D/$G:$G*100</f>
        <v>157.36385220359102</v>
      </c>
      <c r="I108" s="38">
        <v>1120.3</v>
      </c>
    </row>
    <row r="109" spans="1:9" ht="12.75">
      <c r="A109" s="15" t="s">
        <v>76</v>
      </c>
      <c r="B109" s="66">
        <v>27629.9</v>
      </c>
      <c r="C109" s="66">
        <v>8624.4</v>
      </c>
      <c r="D109" s="66">
        <v>8363.4</v>
      </c>
      <c r="E109" s="39">
        <f>$D:$D/$B:$B*100</f>
        <v>30.26938208245415</v>
      </c>
      <c r="F109" s="39">
        <f>$D:$D/$C:$C*100</f>
        <v>96.97370251843607</v>
      </c>
      <c r="G109" s="66">
        <v>8165.3</v>
      </c>
      <c r="H109" s="39">
        <f>$D:$D/$G:$G*100</f>
        <v>102.42612028951783</v>
      </c>
      <c r="I109" s="66">
        <v>1986.2</v>
      </c>
    </row>
    <row r="110" spans="1:9" ht="12.75">
      <c r="A110" s="18" t="s">
        <v>84</v>
      </c>
      <c r="B110" s="37">
        <f>B111+B112+B113</f>
        <v>14563.2</v>
      </c>
      <c r="C110" s="37">
        <f>C111+C112+C113</f>
        <v>5604.4</v>
      </c>
      <c r="D110" s="37">
        <f>D111+D112+D113</f>
        <v>3976</v>
      </c>
      <c r="E110" s="36">
        <f>$D:$D/$B:$B*100</f>
        <v>27.301691935838274</v>
      </c>
      <c r="F110" s="36">
        <f>$D:$D/$C:$C*100</f>
        <v>70.94425808293484</v>
      </c>
      <c r="G110" s="37">
        <f>G111+G112+G113</f>
        <v>10814.900000000001</v>
      </c>
      <c r="H110" s="36">
        <f>$D:$D/$G:$G*100</f>
        <v>36.76409398145151</v>
      </c>
      <c r="I110" s="37">
        <f>I111+I112+I113</f>
        <v>1093</v>
      </c>
    </row>
    <row r="111" spans="1:9" ht="12.75">
      <c r="A111" s="11" t="s">
        <v>85</v>
      </c>
      <c r="B111" s="38">
        <v>5798.1</v>
      </c>
      <c r="C111" s="38">
        <v>2434.6</v>
      </c>
      <c r="D111" s="38">
        <v>1527.2</v>
      </c>
      <c r="E111" s="39">
        <f>$D:$D/$B:$B*100</f>
        <v>26.339662993049444</v>
      </c>
      <c r="F111" s="39">
        <f>$D:$D/$C:$C*100</f>
        <v>62.72899038856487</v>
      </c>
      <c r="G111" s="38">
        <v>2039.7</v>
      </c>
      <c r="H111" s="39">
        <f>$D:$D/$G:$G*100</f>
        <v>74.87375594450164</v>
      </c>
      <c r="I111" s="38">
        <v>526.7</v>
      </c>
    </row>
    <row r="112" spans="1:9" ht="12.75">
      <c r="A112" s="19" t="s">
        <v>86</v>
      </c>
      <c r="B112" s="38">
        <v>6303.5</v>
      </c>
      <c r="C112" s="38">
        <v>2476.9</v>
      </c>
      <c r="D112" s="38">
        <v>1874.6</v>
      </c>
      <c r="E112" s="39">
        <f>$D:$D/$B:$B*100</f>
        <v>29.73903387007218</v>
      </c>
      <c r="F112" s="39">
        <f>$D:$D/$C:$C*100</f>
        <v>75.68331381969396</v>
      </c>
      <c r="G112" s="38">
        <v>8288.7</v>
      </c>
      <c r="H112" s="39">
        <v>0</v>
      </c>
      <c r="I112" s="38">
        <v>375.4</v>
      </c>
    </row>
    <row r="113" spans="1:9" ht="24.75" customHeight="1">
      <c r="A113" s="20" t="s">
        <v>96</v>
      </c>
      <c r="B113" s="38">
        <v>2461.6</v>
      </c>
      <c r="C113" s="38">
        <v>692.9</v>
      </c>
      <c r="D113" s="38">
        <v>574.2</v>
      </c>
      <c r="E113" s="39">
        <f>$D:$D/$B:$B*100</f>
        <v>23.326291842703935</v>
      </c>
      <c r="F113" s="39">
        <f>$D:$D/$C:$C*100</f>
        <v>82.86910088035793</v>
      </c>
      <c r="G113" s="38">
        <v>486.5</v>
      </c>
      <c r="H113" s="39"/>
      <c r="I113" s="38">
        <v>190.9</v>
      </c>
    </row>
    <row r="114" spans="1:9" ht="25.5">
      <c r="A114" s="21" t="s">
        <v>112</v>
      </c>
      <c r="B114" s="37">
        <f aca="true" t="shared" si="1" ref="B114:I114">B115</f>
        <v>0</v>
      </c>
      <c r="C114" s="37">
        <f t="shared" si="1"/>
        <v>0</v>
      </c>
      <c r="D114" s="37">
        <f t="shared" si="1"/>
        <v>0</v>
      </c>
      <c r="E114" s="37">
        <f t="shared" si="1"/>
        <v>0</v>
      </c>
      <c r="F114" s="37">
        <f t="shared" si="1"/>
        <v>0</v>
      </c>
      <c r="G114" s="37">
        <f t="shared" si="1"/>
        <v>48</v>
      </c>
      <c r="H114" s="37">
        <f t="shared" si="1"/>
        <v>0</v>
      </c>
      <c r="I114" s="37">
        <f t="shared" si="1"/>
        <v>0</v>
      </c>
    </row>
    <row r="115" spans="1:9" ht="26.25" customHeight="1">
      <c r="A115" s="20" t="s">
        <v>113</v>
      </c>
      <c r="B115" s="38">
        <v>0</v>
      </c>
      <c r="C115" s="38">
        <v>0</v>
      </c>
      <c r="D115" s="38">
        <v>0</v>
      </c>
      <c r="E115" s="39">
        <v>0</v>
      </c>
      <c r="F115" s="39">
        <v>0</v>
      </c>
      <c r="G115" s="66">
        <v>48</v>
      </c>
      <c r="H115" s="39">
        <v>0</v>
      </c>
      <c r="I115" s="38">
        <v>0</v>
      </c>
    </row>
    <row r="116" spans="1:9" ht="13.5" customHeight="1">
      <c r="A116" s="22" t="s">
        <v>77</v>
      </c>
      <c r="B116" s="65">
        <f>B74+B83+B84+B85+B90+B95+B101+B104+B110+B114</f>
        <v>1944117.3</v>
      </c>
      <c r="C116" s="65">
        <f>C74+C83+C84+C85+C90+C95+C101+C104+C110+C114</f>
        <v>740497.3</v>
      </c>
      <c r="D116" s="65">
        <f>D74+D83+D84+D85+D90+D95+D101+D104+D110+D114</f>
        <v>501966.00000000006</v>
      </c>
      <c r="E116" s="36">
        <f>$D:$D/$B:$B*100</f>
        <v>25.81973834603499</v>
      </c>
      <c r="F116" s="36">
        <f>$D:$D/$C:$C*100</f>
        <v>67.78768808475061</v>
      </c>
      <c r="G116" s="65">
        <f>G74+G83+G84+G85+G90+G95+G101+G104+G110+G114</f>
        <v>576593</v>
      </c>
      <c r="H116" s="36">
        <f>$D:$D/$G:$G*100</f>
        <v>87.05724835369143</v>
      </c>
      <c r="I116" s="65">
        <f>I74+I83+I84+I85+I90+I95+I101+I104+I110+I114</f>
        <v>129438.40000000001</v>
      </c>
    </row>
    <row r="117" spans="1:9" ht="60" customHeight="1">
      <c r="A117" s="23" t="s">
        <v>78</v>
      </c>
      <c r="B117" s="40">
        <f>B72-B116</f>
        <v>-211873.2000000002</v>
      </c>
      <c r="C117" s="40">
        <f>C72-C116</f>
        <v>-188833.30000000005</v>
      </c>
      <c r="D117" s="40">
        <f>D72-D116</f>
        <v>-9366.700000000128</v>
      </c>
      <c r="E117" s="40"/>
      <c r="F117" s="40"/>
      <c r="G117" s="40">
        <f>G72-G116</f>
        <v>58767.70000000007</v>
      </c>
      <c r="H117" s="40"/>
      <c r="I117" s="40">
        <f>I72-I116</f>
        <v>54220.90000000001</v>
      </c>
    </row>
    <row r="118" spans="1:9" ht="26.25" customHeight="1">
      <c r="A118" s="3" t="s">
        <v>79</v>
      </c>
      <c r="B118" s="38" t="s">
        <v>124</v>
      </c>
      <c r="C118" s="38"/>
      <c r="D118" s="38" t="s">
        <v>133</v>
      </c>
      <c r="E118" s="38"/>
      <c r="F118" s="38"/>
      <c r="G118" s="38"/>
      <c r="H118" s="37"/>
      <c r="I118" s="38"/>
    </row>
    <row r="119" spans="1:9" ht="24" customHeight="1">
      <c r="A119" s="8" t="s">
        <v>80</v>
      </c>
      <c r="B119" s="37">
        <v>231303.9</v>
      </c>
      <c r="C119" s="38"/>
      <c r="D119" s="37">
        <f>SUM(D121:D122)</f>
        <v>221937.2</v>
      </c>
      <c r="E119" s="38"/>
      <c r="F119" s="38"/>
      <c r="G119" s="67"/>
      <c r="H119" s="41"/>
      <c r="I119" s="37">
        <f>SUM(I121:I122)</f>
        <v>54220.8</v>
      </c>
    </row>
    <row r="120" spans="1:9" ht="12.75">
      <c r="A120" s="3" t="s">
        <v>7</v>
      </c>
      <c r="B120" s="38"/>
      <c r="C120" s="38"/>
      <c r="D120" s="38"/>
      <c r="E120" s="38"/>
      <c r="F120" s="38"/>
      <c r="G120" s="38"/>
      <c r="H120" s="41"/>
      <c r="I120" s="38"/>
    </row>
    <row r="121" spans="1:9" ht="12" customHeight="1">
      <c r="A121" s="10" t="s">
        <v>81</v>
      </c>
      <c r="B121" s="38">
        <v>142389.3</v>
      </c>
      <c r="C121" s="38"/>
      <c r="D121" s="38">
        <v>112273.3</v>
      </c>
      <c r="E121" s="38"/>
      <c r="F121" s="38"/>
      <c r="G121" s="38"/>
      <c r="H121" s="41"/>
      <c r="I121" s="38">
        <v>17950</v>
      </c>
    </row>
    <row r="122" spans="1:9" ht="12.75">
      <c r="A122" s="3" t="s">
        <v>82</v>
      </c>
      <c r="B122" s="38">
        <v>88914.6</v>
      </c>
      <c r="C122" s="38"/>
      <c r="D122" s="38">
        <v>109663.9</v>
      </c>
      <c r="E122" s="38"/>
      <c r="F122" s="38"/>
      <c r="G122" s="38"/>
      <c r="H122" s="41"/>
      <c r="I122" s="38">
        <v>36270.8</v>
      </c>
    </row>
    <row r="123" spans="1:9" ht="12.75" hidden="1">
      <c r="A123" s="5" t="s">
        <v>108</v>
      </c>
      <c r="B123" s="42"/>
      <c r="C123" s="42"/>
      <c r="D123" s="42"/>
      <c r="E123" s="42"/>
      <c r="F123" s="42"/>
      <c r="G123" s="42"/>
      <c r="H123" s="43"/>
      <c r="I123" s="42"/>
    </row>
    <row r="124" ht="12" customHeight="1">
      <c r="A124" s="24"/>
    </row>
    <row r="125" spans="1:2" ht="12.75" hidden="1">
      <c r="A125" s="25"/>
      <c r="B125" s="68"/>
    </row>
    <row r="126" spans="1:9" ht="31.5">
      <c r="A126" s="26" t="s">
        <v>121</v>
      </c>
      <c r="B126" s="34"/>
      <c r="C126" s="34"/>
      <c r="D126" s="34"/>
      <c r="E126" s="34"/>
      <c r="F126" s="34"/>
      <c r="G126" s="34"/>
      <c r="H126" s="34" t="s">
        <v>103</v>
      </c>
      <c r="I126" s="35"/>
    </row>
    <row r="127" spans="1:9" ht="12.75">
      <c r="A127" s="25"/>
      <c r="B127" s="35"/>
      <c r="C127" s="35"/>
      <c r="D127" s="35"/>
      <c r="E127" s="35"/>
      <c r="F127" s="35"/>
      <c r="G127" s="35"/>
      <c r="H127" s="35"/>
      <c r="I127" s="35"/>
    </row>
    <row r="129" ht="12.75">
      <c r="A129" s="32" t="s">
        <v>109</v>
      </c>
    </row>
  </sheetData>
  <sheetProtection/>
  <mergeCells count="14">
    <mergeCell ref="B9:B10"/>
    <mergeCell ref="C9:C10"/>
    <mergeCell ref="D9:D10"/>
    <mergeCell ref="E9:E10"/>
    <mergeCell ref="A73:I73"/>
    <mergeCell ref="A1:H1"/>
    <mergeCell ref="A2:H2"/>
    <mergeCell ref="A3:H3"/>
    <mergeCell ref="A6:I6"/>
    <mergeCell ref="H9:H10"/>
    <mergeCell ref="I9:I10"/>
    <mergeCell ref="G9:G10"/>
    <mergeCell ref="F9:F10"/>
    <mergeCell ref="A9:A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2017-05-04T09:05:21Z</cp:lastPrinted>
  <dcterms:created xsi:type="dcterms:W3CDTF">2010-09-10T01:16:58Z</dcterms:created>
  <dcterms:modified xsi:type="dcterms:W3CDTF">2017-05-04T09:34:49Z</dcterms:modified>
  <cp:category/>
  <cp:version/>
  <cp:contentType/>
  <cp:contentStatus/>
</cp:coreProperties>
</file>