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<sst xmlns="http://schemas.openxmlformats.org/spreadsheetml/2006/main" count="134" uniqueCount="134">
  <si>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</si>
  <si>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</si>
  <si>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</si>
  <si>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</si>
  <si>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</si>
  <si>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</si>
  <si>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</si>
  <si>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</si>
  <si>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</si>
  <si>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</si>
  <si>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</si>
  <si>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</si>
  <si>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</si>
  <si>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</si>
  <si>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</si>
  <si>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</si>
  <si>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</si>
  <si>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</si>
  <si>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</si>
  <si>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</si>
  <si>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</si>
  <si>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</si>
  <si>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</si>
  <si>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</si>
  <si>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</si>
  <si>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</si>
  <si>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</si>
  <si>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</si>
  <si>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</si>
  <si>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</si>
  <si>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</si>
  <si>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</si>
  <si>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</si>
  <si>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</si>
  <si>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</si>
  <si>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</si>
  <si>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</si>
  <si>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</si>
  <si>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</si>
  <si>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</si>
  <si>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</si>
  <si>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</si>
  <si>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</si>
  <si>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</si>
  <si>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</si>
  <si>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</si>
  <si>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</si>
  <si>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</si>
  <si>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</si>
  <si>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</si>
  <si>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</si>
  <si>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</si>
  <si>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</si>
  <si>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</si>
  <si>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</si>
  <si>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</si>
  <si>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</si>
  <si>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</si>
  <si>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</si>
  <si>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</si>
  <si>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</si>
  <si>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</si>
  <si>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</si>
  <si>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</si>
  <si>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</si>
  <si>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</si>
  <si>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</si>
  <si>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</si>
  <si>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</si>
  <si>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</si>
  <si>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</si>
  <si>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</si>
  <si>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</si>
  <si>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</si>
  <si>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</si>
  <si>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</si>
  <si>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</si>
  <si>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</si>
  <si>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</si>
  <si>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</si>
  <si>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</si>
  <si>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</si>
  <si>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</si>
  <si>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ПРОЧИЕ БЕЗВОЗМЕЗДНЫЕ ПОСТУПЛЕНИЯ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</si>
  <si>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</si>
  <si>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</si>
  <si>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</si>
  <si>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</si>
  <si>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</si>
  <si>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</si>
  <si>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</si>
  <si>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</si>
  <si>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</si>
  <si>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</si>
  <si>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</si>
  <si>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</si>
  <si>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</si>
  <si>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</si>
  <si>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</si>
  <si>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</si>
  <si>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</si>
  <si>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</si>
  <si>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</si>
  <si>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</si>
  <si>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</si>
  <si>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</si>
  <si>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</si>
  <si>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</si>
  <si>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</si>
  <si>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</si>
  <si>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</si>
  <si>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</si>
  <si>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</si>
  <si>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</si>
  <si>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</si>
  <si>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</si>
  <si>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</si>
  <si>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</si>
  <si>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</si>
  <si>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</si>
  <si>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</si>
  <si>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</si>
  <si>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</si>
  <si>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</si>
  <si>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На 01.01.2017 </t>
  </si>
  <si>
    <t>земельный налог с организаций</t>
  </si>
  <si>
    <t>земельный налог с физических лиц</t>
  </si>
  <si>
    <t>Земельный налог:</t>
  </si>
  <si>
    <t>Дополнительное образование</t>
  </si>
  <si>
    <t>Факт за аналогичный период 2016 г.</t>
  </si>
  <si>
    <t>Водное хозяйство</t>
  </si>
  <si>
    <t>на 01 сентября 2017 года</t>
  </si>
  <si>
    <t>На  01.09.2017</t>
  </si>
  <si>
    <t>План за 8 месяцев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</si>
</sst>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01">
      <selection activeCell="C5" sqref="C5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6384" width="9.125" style="32" customWidth="1"/>
  </cols>
  <sheetData>
    <row r="1" spans="1:9" ht="15">
      <c r="A1" s="49" t="s">
        <v>0</v>
      </c>
      <c r="B1" s="49"/>
      <c r="C1" s="49"/>
      <c r="D1" s="49"/>
      <c r="E1" s="49"/>
      <c r="F1" s="49"/>
      <c r="G1" s="49"/>
      <c r="H1" s="49"/>
      <c r="I1" s="59"/>
    </row>
    <row r="2" spans="1:9" ht="15">
      <c r="A2" s="50" t="s">
        <v>131</v>
      </c>
      <c r="B2" s="50"/>
      <c r="C2" s="50"/>
      <c r="D2" s="50"/>
      <c r="E2" s="50"/>
      <c r="F2" s="50"/>
      <c r="G2" s="50"/>
      <c r="H2" s="50"/>
      <c r="I2" s="60"/>
    </row>
    <row r="3" spans="1:9" ht="5.25" customHeight="1" hidden="1">
      <c r="A3" s="51" t="s">
        <v>1</v>
      </c>
      <c r="B3" s="51"/>
      <c r="C3" s="51"/>
      <c r="D3" s="51"/>
      <c r="E3" s="51"/>
      <c r="F3" s="51"/>
      <c r="G3" s="51"/>
      <c r="H3" s="51"/>
      <c r="I3" s="61"/>
    </row>
    <row r="4" spans="1:9" ht="49.5" customHeight="1">
      <c r="A4" s="9" t="s">
        <v>2</v>
      </c>
      <c r="B4" s="27" t="s">
        <v>3</v>
      </c>
      <c r="C4" s="27" t="s">
        <v>133</v>
      </c>
      <c r="D4" s="27" t="s">
        <v>89</v>
      </c>
      <c r="E4" s="27" t="s">
        <v>88</v>
      </c>
      <c r="F4" s="27" t="s">
        <v>90</v>
      </c>
      <c r="G4" s="27" t="s">
        <v>129</v>
      </c>
      <c r="H4" s="28" t="s">
        <v>87</v>
      </c>
      <c r="I4" s="27" t="s">
        <v>92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62">
        <v>9</v>
      </c>
    </row>
    <row r="6" spans="1:9" ht="19.5" customHeight="1">
      <c r="A6" s="52" t="s">
        <v>4</v>
      </c>
      <c r="B6" s="53"/>
      <c r="C6" s="53"/>
      <c r="D6" s="53"/>
      <c r="E6" s="53"/>
      <c r="F6" s="53"/>
      <c r="G6" s="53"/>
      <c r="H6" s="53"/>
      <c r="I6" s="54"/>
    </row>
    <row r="7" spans="1:9" ht="12.75">
      <c r="A7" s="6" t="s">
        <v>5</v>
      </c>
      <c r="B7" s="36">
        <f>B8+B9</f>
        <v>265644</v>
      </c>
      <c r="C7" s="36">
        <f>C8+C9</f>
        <v>146469</v>
      </c>
      <c r="D7" s="36">
        <f>D8+D9</f>
        <v>174465.09999999998</v>
      </c>
      <c r="E7" s="36">
        <f>$D:$D/$B:$B*100</f>
        <v>65.67628103777989</v>
      </c>
      <c r="F7" s="36">
        <f>$D:$D/$C:$C*100</f>
        <v>119.11401047320591</v>
      </c>
      <c r="G7" s="36">
        <f>G8+G9</f>
        <v>172275.3</v>
      </c>
      <c r="H7" s="36">
        <f>$D:$D/$G:$G*100</f>
        <v>101.27110502782463</v>
      </c>
      <c r="I7" s="36">
        <f>I8+I9</f>
        <v>18467.600000000002</v>
      </c>
    </row>
    <row r="8" spans="1:9" ht="25.5">
      <c r="A8" s="4" t="s">
        <v>6</v>
      </c>
      <c r="B8" s="37">
        <v>4180</v>
      </c>
      <c r="C8" s="37">
        <v>2630</v>
      </c>
      <c r="D8" s="37">
        <v>2949.9</v>
      </c>
      <c r="E8" s="36">
        <f>$D:$D/$B:$B*100</f>
        <v>70.57177033492823</v>
      </c>
      <c r="F8" s="36">
        <f>$D:$D/$C:$C*100</f>
        <v>112.16349809885932</v>
      </c>
      <c r="G8" s="37">
        <v>4901</v>
      </c>
      <c r="H8" s="36">
        <f>$D:$D/$G:$G*100</f>
        <v>60.18975719240971</v>
      </c>
      <c r="I8" s="37">
        <v>987.9</v>
      </c>
    </row>
    <row r="9" spans="1:9" ht="12.75">
      <c r="A9" s="57" t="s">
        <v>91</v>
      </c>
      <c r="B9" s="55">
        <f>B11+B12+B13+B14</f>
        <v>261464</v>
      </c>
      <c r="C9" s="55">
        <f>C11+C12+C13+C14</f>
        <v>143839</v>
      </c>
      <c r="D9" s="55">
        <f>D11+D12+D13+D14</f>
        <v>171515.19999999998</v>
      </c>
      <c r="E9" s="44">
        <f>$D:$D/$B:$B*100</f>
        <v>65.59801731787167</v>
      </c>
      <c r="F9" s="55">
        <f>$D:$D/$C:$C*100</f>
        <v>119.24109594755245</v>
      </c>
      <c r="G9" s="55">
        <f>G11+G12+G13+G14</f>
        <v>167374.3</v>
      </c>
      <c r="H9" s="44">
        <f>$D:$D/$G:$G*100</f>
        <v>102.4740357390591</v>
      </c>
      <c r="I9" s="55">
        <f>I11+I12+I13+I14</f>
        <v>17479.7</v>
      </c>
    </row>
    <row r="10" spans="1:9" ht="12.75">
      <c r="A10" s="58"/>
      <c r="B10" s="63"/>
      <c r="C10" s="63"/>
      <c r="D10" s="63"/>
      <c r="E10" s="45"/>
      <c r="F10" s="56"/>
      <c r="G10" s="63"/>
      <c r="H10" s="45"/>
      <c r="I10" s="63"/>
    </row>
    <row r="11" spans="1:9" ht="51" customHeight="1">
      <c r="A11" s="1" t="s">
        <v>97</v>
      </c>
      <c r="B11" s="38">
        <f>233709+23145</f>
        <v>256854</v>
      </c>
      <c r="C11" s="38">
        <v>140489</v>
      </c>
      <c r="D11" s="38">
        <v>164971.5</v>
      </c>
      <c r="E11" s="39">
        <f aca="true" t="shared" si="0" ref="E11:E21">$D:$D/$B:$B*100</f>
        <v>64.22773248615945</v>
      </c>
      <c r="F11" s="39">
        <f aca="true" t="shared" si="1" ref="F11:F21">$D:$D/$C:$C*100</f>
        <v>117.42663126650486</v>
      </c>
      <c r="G11" s="38">
        <v>163757.7</v>
      </c>
      <c r="H11" s="39">
        <f aca="true" t="shared" si="2" ref="H11:H30">$D:$D/$G:$G*100</f>
        <v>100.74121705422094</v>
      </c>
      <c r="I11" s="38">
        <v>16837.1</v>
      </c>
    </row>
    <row r="12" spans="1:9" ht="89.25">
      <c r="A12" s="2" t="s">
        <v>122</v>
      </c>
      <c r="B12" s="38">
        <v>680</v>
      </c>
      <c r="C12" s="38">
        <v>500</v>
      </c>
      <c r="D12" s="38">
        <v>853.1</v>
      </c>
      <c r="E12" s="39">
        <f t="shared" si="0"/>
        <v>125.45588235294119</v>
      </c>
      <c r="F12" s="39">
        <f t="shared" si="1"/>
        <v>170.62</v>
      </c>
      <c r="G12" s="38">
        <v>485.8</v>
      </c>
      <c r="H12" s="39">
        <f t="shared" si="2"/>
        <v>175.60724578015646</v>
      </c>
      <c r="I12" s="38">
        <v>21.4</v>
      </c>
    </row>
    <row r="13" spans="1:9" ht="25.5">
      <c r="A13" s="3" t="s">
        <v>98</v>
      </c>
      <c r="B13" s="38">
        <v>950</v>
      </c>
      <c r="C13" s="38">
        <v>720</v>
      </c>
      <c r="D13" s="38">
        <v>2131.8</v>
      </c>
      <c r="E13" s="39">
        <f t="shared" si="0"/>
        <v>224.40000000000003</v>
      </c>
      <c r="F13" s="39">
        <f t="shared" si="1"/>
        <v>296.08333333333337</v>
      </c>
      <c r="G13" s="38">
        <v>718.3</v>
      </c>
      <c r="H13" s="39">
        <f t="shared" si="2"/>
        <v>296.78407350689133</v>
      </c>
      <c r="I13" s="38">
        <v>97.5</v>
      </c>
    </row>
    <row r="14" spans="1:9" ht="65.25" customHeight="1">
      <c r="A14" s="7" t="s">
        <v>105</v>
      </c>
      <c r="B14" s="38">
        <v>2980</v>
      </c>
      <c r="C14" s="64">
        <v>2130</v>
      </c>
      <c r="D14" s="38">
        <v>3558.8</v>
      </c>
      <c r="E14" s="39">
        <f t="shared" si="0"/>
        <v>119.42281879194631</v>
      </c>
      <c r="F14" s="39">
        <f t="shared" si="1"/>
        <v>167.07981220657277</v>
      </c>
      <c r="G14" s="38">
        <v>2412.5</v>
      </c>
      <c r="H14" s="39">
        <f t="shared" si="2"/>
        <v>147.51502590673576</v>
      </c>
      <c r="I14" s="38">
        <v>523.7</v>
      </c>
    </row>
    <row r="15" spans="1:9" ht="39.75" customHeight="1">
      <c r="A15" s="29" t="s">
        <v>116</v>
      </c>
      <c r="B15" s="65">
        <f>B16+B17+B18+B19</f>
        <v>19000</v>
      </c>
      <c r="C15" s="65">
        <f>C16+C17+C18+C19</f>
        <v>12765</v>
      </c>
      <c r="D15" s="65">
        <f>D16+D17+D18+D19</f>
        <v>11441.1</v>
      </c>
      <c r="E15" s="36">
        <f t="shared" si="0"/>
        <v>60.21631578947368</v>
      </c>
      <c r="F15" s="36">
        <f t="shared" si="1"/>
        <v>89.62867215041128</v>
      </c>
      <c r="G15" s="65">
        <f>G16+G17+G18+G19</f>
        <v>15580.4</v>
      </c>
      <c r="H15" s="36">
        <f t="shared" si="2"/>
        <v>73.43264614515674</v>
      </c>
      <c r="I15" s="65">
        <f>I16+I17+I18+I19</f>
        <v>1654</v>
      </c>
    </row>
    <row r="16" spans="1:9" ht="37.5" customHeight="1">
      <c r="A16" s="10" t="s">
        <v>117</v>
      </c>
      <c r="B16" s="38">
        <v>6900</v>
      </c>
      <c r="C16" s="64">
        <v>4600</v>
      </c>
      <c r="D16" s="38">
        <v>4586</v>
      </c>
      <c r="E16" s="39">
        <f t="shared" si="0"/>
        <v>66.46376811594202</v>
      </c>
      <c r="F16" s="39">
        <f t="shared" si="1"/>
        <v>99.69565217391305</v>
      </c>
      <c r="G16" s="38">
        <v>5230.5</v>
      </c>
      <c r="H16" s="39">
        <f t="shared" si="2"/>
        <v>87.67804225217475</v>
      </c>
      <c r="I16" s="38">
        <v>689.3</v>
      </c>
    </row>
    <row r="17" spans="1:9" ht="56.25" customHeight="1">
      <c r="A17" s="10" t="s">
        <v>118</v>
      </c>
      <c r="B17" s="38">
        <v>100</v>
      </c>
      <c r="C17" s="64">
        <v>65</v>
      </c>
      <c r="D17" s="38">
        <v>49.3</v>
      </c>
      <c r="E17" s="39">
        <f t="shared" si="0"/>
        <v>49.3</v>
      </c>
      <c r="F17" s="39">
        <f t="shared" si="1"/>
        <v>75.84615384615384</v>
      </c>
      <c r="G17" s="38">
        <v>85</v>
      </c>
      <c r="H17" s="39">
        <f t="shared" si="2"/>
        <v>57.99999999999999</v>
      </c>
      <c r="I17" s="38">
        <v>7.1</v>
      </c>
    </row>
    <row r="18" spans="1:9" ht="55.5" customHeight="1">
      <c r="A18" s="10" t="s">
        <v>119</v>
      </c>
      <c r="B18" s="38">
        <v>13000</v>
      </c>
      <c r="C18" s="64">
        <v>8750</v>
      </c>
      <c r="D18" s="38">
        <v>7708.9</v>
      </c>
      <c r="E18" s="39">
        <f t="shared" si="0"/>
        <v>59.29923076923077</v>
      </c>
      <c r="F18" s="39">
        <f t="shared" si="1"/>
        <v>88.10171428571428</v>
      </c>
      <c r="G18" s="38">
        <v>11024.8</v>
      </c>
      <c r="H18" s="39">
        <f t="shared" si="2"/>
        <v>69.92326391408461</v>
      </c>
      <c r="I18" s="38">
        <v>1093.6</v>
      </c>
    </row>
    <row r="19" spans="1:9" ht="54" customHeight="1">
      <c r="A19" s="10" t="s">
        <v>120</v>
      </c>
      <c r="B19" s="38">
        <v>-1000</v>
      </c>
      <c r="C19" s="64">
        <v>-650</v>
      </c>
      <c r="D19" s="38">
        <v>-903.1</v>
      </c>
      <c r="E19" s="39">
        <f t="shared" si="0"/>
        <v>90.31</v>
      </c>
      <c r="F19" s="39">
        <f t="shared" si="1"/>
        <v>138.93846153846155</v>
      </c>
      <c r="G19" s="38">
        <v>-759.9</v>
      </c>
      <c r="H19" s="39">
        <f t="shared" si="2"/>
        <v>118.8445848137913</v>
      </c>
      <c r="I19" s="38">
        <v>-136</v>
      </c>
    </row>
    <row r="20" spans="1:9" ht="12.75">
      <c r="A20" s="8" t="s">
        <v>8</v>
      </c>
      <c r="B20" s="65">
        <f>B21+B22+B23</f>
        <v>37851</v>
      </c>
      <c r="C20" s="65">
        <f>C21+C22+C23</f>
        <v>27131</v>
      </c>
      <c r="D20" s="65">
        <f>D21+D22+D23</f>
        <v>25452.5</v>
      </c>
      <c r="E20" s="36">
        <f t="shared" si="0"/>
        <v>67.24393014715595</v>
      </c>
      <c r="F20" s="36">
        <f t="shared" si="1"/>
        <v>93.81335004238693</v>
      </c>
      <c r="G20" s="65">
        <f>G21+G22+G23</f>
        <v>26525.9</v>
      </c>
      <c r="H20" s="36">
        <f t="shared" si="2"/>
        <v>95.95338895193</v>
      </c>
      <c r="I20" s="65">
        <f>I21+I22+I23</f>
        <v>558.2</v>
      </c>
    </row>
    <row r="21" spans="1:9" ht="12.75">
      <c r="A21" s="3" t="s">
        <v>9</v>
      </c>
      <c r="B21" s="38">
        <v>36600</v>
      </c>
      <c r="C21" s="38">
        <v>26200</v>
      </c>
      <c r="D21" s="38">
        <v>24629.1</v>
      </c>
      <c r="E21" s="39">
        <f t="shared" si="0"/>
        <v>67.29262295081966</v>
      </c>
      <c r="F21" s="39">
        <f t="shared" si="1"/>
        <v>94.00419847328244</v>
      </c>
      <c r="G21" s="38">
        <v>25747.8</v>
      </c>
      <c r="H21" s="39">
        <f t="shared" si="2"/>
        <v>95.65516277118822</v>
      </c>
      <c r="I21" s="38">
        <v>536.7</v>
      </c>
    </row>
    <row r="22" spans="1:9" ht="12.75">
      <c r="A22" s="3" t="s">
        <v>10</v>
      </c>
      <c r="B22" s="38">
        <v>1</v>
      </c>
      <c r="C22" s="38">
        <v>1</v>
      </c>
      <c r="D22" s="38">
        <v>12</v>
      </c>
      <c r="E22" s="39">
        <f aca="true" t="shared" si="3" ref="E22:E30">$D:$D/$B:$B*100</f>
        <v>1200</v>
      </c>
      <c r="F22" s="39">
        <v>0</v>
      </c>
      <c r="G22" s="38">
        <v>1.4</v>
      </c>
      <c r="H22" s="39">
        <f t="shared" si="2"/>
        <v>857.1428571428571</v>
      </c>
      <c r="I22" s="38">
        <v>0</v>
      </c>
    </row>
    <row r="23" spans="1:9" ht="27" customHeight="1">
      <c r="A23" s="3" t="s">
        <v>110</v>
      </c>
      <c r="B23" s="38">
        <v>1250</v>
      </c>
      <c r="C23" s="38">
        <v>930</v>
      </c>
      <c r="D23" s="38">
        <v>811.4</v>
      </c>
      <c r="E23" s="39">
        <f t="shared" si="3"/>
        <v>64.912</v>
      </c>
      <c r="F23" s="39">
        <f>$D:$D/$C:$C*100</f>
        <v>87.24731182795699</v>
      </c>
      <c r="G23" s="38">
        <v>776.7</v>
      </c>
      <c r="H23" s="39">
        <f t="shared" si="2"/>
        <v>104.46761941547574</v>
      </c>
      <c r="I23" s="38">
        <v>21.5</v>
      </c>
    </row>
    <row r="24" spans="1:9" ht="12.75">
      <c r="A24" s="8" t="s">
        <v>11</v>
      </c>
      <c r="B24" s="65">
        <f>$25:$25+$26:$26</f>
        <v>20200</v>
      </c>
      <c r="C24" s="65">
        <f>$25:$25+$26:$26</f>
        <v>10800</v>
      </c>
      <c r="D24" s="65">
        <f>$25:$25+$26:$26</f>
        <v>8521.5</v>
      </c>
      <c r="E24" s="36">
        <f t="shared" si="3"/>
        <v>42.18564356435643</v>
      </c>
      <c r="F24" s="36">
        <f>$D:$D/$C:$C*100</f>
        <v>78.90277777777777</v>
      </c>
      <c r="G24" s="65">
        <f>$25:$25+$26:$26</f>
        <v>9186.2</v>
      </c>
      <c r="H24" s="36">
        <f t="shared" si="2"/>
        <v>92.76414621932899</v>
      </c>
      <c r="I24" s="65">
        <f>$25:$25+$26:$26</f>
        <v>2050.6</v>
      </c>
    </row>
    <row r="25" spans="1:9" ht="12.75">
      <c r="A25" s="3" t="s">
        <v>12</v>
      </c>
      <c r="B25" s="38">
        <v>7600</v>
      </c>
      <c r="C25" s="38">
        <v>2100</v>
      </c>
      <c r="D25" s="38">
        <v>2876.7</v>
      </c>
      <c r="E25" s="39">
        <f t="shared" si="3"/>
        <v>37.85131578947368</v>
      </c>
      <c r="F25" s="39">
        <f>$D:$D/$C:$C*100</f>
        <v>136.98571428571427</v>
      </c>
      <c r="G25" s="38">
        <v>1339.3</v>
      </c>
      <c r="H25" s="39">
        <f t="shared" si="2"/>
        <v>214.79130889270516</v>
      </c>
      <c r="I25" s="38">
        <v>906.9</v>
      </c>
    </row>
    <row r="26" spans="1:9" ht="12.75">
      <c r="A26" s="3" t="s">
        <v>127</v>
      </c>
      <c r="B26" s="38">
        <f aca="true" t="shared" si="4" ref="B26:I26">SUM(B27:B28)</f>
        <v>12600</v>
      </c>
      <c r="C26" s="38">
        <f t="shared" si="4"/>
        <v>8700</v>
      </c>
      <c r="D26" s="38">
        <f t="shared" si="4"/>
        <v>5644.8</v>
      </c>
      <c r="E26" s="39">
        <f t="shared" si="3"/>
        <v>44.800000000000004</v>
      </c>
      <c r="F26" s="38">
        <f t="shared" si="4"/>
        <v>230.57991843076326</v>
      </c>
      <c r="G26" s="38">
        <f t="shared" si="4"/>
        <v>7846.900000000001</v>
      </c>
      <c r="H26" s="39">
        <f t="shared" si="2"/>
        <v>71.93668837375269</v>
      </c>
      <c r="I26" s="38">
        <v>1143.7</v>
      </c>
    </row>
    <row r="27" spans="1:9" ht="12.75">
      <c r="A27" s="3" t="s">
        <v>125</v>
      </c>
      <c r="B27" s="38">
        <v>9780</v>
      </c>
      <c r="C27" s="38">
        <v>8130</v>
      </c>
      <c r="D27" s="38">
        <v>4657</v>
      </c>
      <c r="E27" s="39">
        <f t="shared" si="3"/>
        <v>47.61758691206544</v>
      </c>
      <c r="F27" s="39">
        <f>$D:$D/$C:$C*100</f>
        <v>57.28167281672817</v>
      </c>
      <c r="G27" s="38">
        <v>7248.1</v>
      </c>
      <c r="H27" s="39">
        <f t="shared" si="2"/>
        <v>64.25132103585767</v>
      </c>
      <c r="I27" s="38">
        <v>835.6</v>
      </c>
    </row>
    <row r="28" spans="1:9" ht="12.75">
      <c r="A28" s="3" t="s">
        <v>126</v>
      </c>
      <c r="B28" s="38">
        <v>2820</v>
      </c>
      <c r="C28" s="38">
        <v>570</v>
      </c>
      <c r="D28" s="38">
        <v>987.8</v>
      </c>
      <c r="E28" s="39">
        <f t="shared" si="3"/>
        <v>35.02836879432624</v>
      </c>
      <c r="F28" s="39">
        <f>$D:$D/$C:$C*100</f>
        <v>173.2982456140351</v>
      </c>
      <c r="G28" s="38">
        <v>598.8</v>
      </c>
      <c r="H28" s="39">
        <f t="shared" si="2"/>
        <v>164.9632598530394</v>
      </c>
      <c r="I28" s="38">
        <v>308.1</v>
      </c>
    </row>
    <row r="29" spans="1:9" ht="12.75">
      <c r="A29" s="6" t="s">
        <v>13</v>
      </c>
      <c r="B29" s="65">
        <f>$30:$30+$32:$32</f>
        <v>12235</v>
      </c>
      <c r="C29" s="65">
        <f>$30:$30+$32:$32</f>
        <v>8699</v>
      </c>
      <c r="D29" s="65">
        <f>$30:$30+$32:$32</f>
        <v>7102.1</v>
      </c>
      <c r="E29" s="36">
        <f t="shared" si="3"/>
        <v>58.04740498569677</v>
      </c>
      <c r="F29" s="36">
        <f>$D:$D/$C:$C*100</f>
        <v>81.64271755374182</v>
      </c>
      <c r="G29" s="65">
        <f>$30:$30+$32:$32</f>
        <v>8028.1</v>
      </c>
      <c r="H29" s="36">
        <f t="shared" si="2"/>
        <v>88.46551487898756</v>
      </c>
      <c r="I29" s="65">
        <f>$30:$30+$32:$32</f>
        <v>974.6</v>
      </c>
    </row>
    <row r="30" spans="1:9" ht="24.75" customHeight="1">
      <c r="A30" s="3" t="s">
        <v>14</v>
      </c>
      <c r="B30" s="38">
        <v>12185</v>
      </c>
      <c r="C30" s="38">
        <v>8655</v>
      </c>
      <c r="D30" s="38">
        <v>6987.1</v>
      </c>
      <c r="E30" s="39">
        <f t="shared" si="3"/>
        <v>57.341813705375465</v>
      </c>
      <c r="F30" s="39">
        <f>$D:$D/$C:$C*100</f>
        <v>80.72905834777586</v>
      </c>
      <c r="G30" s="38">
        <v>7898.1</v>
      </c>
      <c r="H30" s="39">
        <f t="shared" si="2"/>
        <v>88.46558032944633</v>
      </c>
      <c r="I30" s="38">
        <v>974.6</v>
      </c>
    </row>
    <row r="31" spans="1:9" ht="12.75" customHeight="1" hidden="1">
      <c r="A31" s="5" t="s">
        <v>106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50</v>
      </c>
      <c r="C32" s="38">
        <v>44</v>
      </c>
      <c r="D32" s="38">
        <v>115</v>
      </c>
      <c r="E32" s="39">
        <f>$D:$D/$B:$B*100</f>
        <v>229.99999999999997</v>
      </c>
      <c r="F32" s="39">
        <f>$D:$D/$C:$C*100</f>
        <v>261.3636363636364</v>
      </c>
      <c r="G32" s="38">
        <v>130</v>
      </c>
      <c r="H32" s="39">
        <f aca="true" t="shared" si="5" ref="H32:H39">$D:$D/$G:$G*100</f>
        <v>88.46153846153845</v>
      </c>
      <c r="I32" s="38">
        <v>0</v>
      </c>
    </row>
    <row r="33" spans="1:9" ht="25.5">
      <c r="A33" s="8" t="s">
        <v>16</v>
      </c>
      <c r="B33" s="65">
        <f>$34:$34+$35:$35</f>
        <v>0</v>
      </c>
      <c r="C33" s="65">
        <f>$34:$34+$35:$35</f>
        <v>0</v>
      </c>
      <c r="D33" s="65">
        <f>$34:$34+$35:$35</f>
        <v>0</v>
      </c>
      <c r="E33" s="36">
        <v>0</v>
      </c>
      <c r="F33" s="36">
        <v>0</v>
      </c>
      <c r="G33" s="65">
        <f>$34:$34+$35:$35</f>
        <v>0</v>
      </c>
      <c r="H33" s="39">
        <v>0</v>
      </c>
      <c r="I33" s="65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</v>
      </c>
      <c r="E34" s="39">
        <v>0</v>
      </c>
      <c r="F34" s="39">
        <v>0</v>
      </c>
      <c r="G34" s="38">
        <v>0</v>
      </c>
      <c r="H34" s="39">
        <v>0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65">
        <f>$37:$37+$38:$38+$40:$40+B39</f>
        <v>68468.9</v>
      </c>
      <c r="C36" s="65">
        <f>$37:$37+$38:$38+$40:$40+C39</f>
        <v>41453.9</v>
      </c>
      <c r="D36" s="65">
        <f>$37:$37+$38:$38+$40:$40+D39</f>
        <v>47300.50000000001</v>
      </c>
      <c r="E36" s="36">
        <f aca="true" t="shared" si="6" ref="E36:E51">$D:$D/$B:$B*100</f>
        <v>69.08318959410771</v>
      </c>
      <c r="F36" s="36">
        <f>$D:$D/$C:$C*100</f>
        <v>114.10385995045101</v>
      </c>
      <c r="G36" s="65">
        <f>$37:$37+$38:$38+$40:$40+G39</f>
        <v>48598.4</v>
      </c>
      <c r="H36" s="36">
        <f t="shared" si="5"/>
        <v>97.32933594521631</v>
      </c>
      <c r="I36" s="65">
        <f>$37:$37+$38:$38+$40:$40+I39</f>
        <v>2647.7</v>
      </c>
    </row>
    <row r="37" spans="1:9" ht="76.5">
      <c r="A37" s="5" t="s">
        <v>99</v>
      </c>
      <c r="B37" s="38">
        <v>40059</v>
      </c>
      <c r="C37" s="38">
        <v>22359</v>
      </c>
      <c r="D37" s="38">
        <v>26338.4</v>
      </c>
      <c r="E37" s="39">
        <f t="shared" si="6"/>
        <v>65.74902019521207</v>
      </c>
      <c r="F37" s="39">
        <f>$D:$D/$C:$C*100</f>
        <v>117.79775481908852</v>
      </c>
      <c r="G37" s="38">
        <v>26527.3</v>
      </c>
      <c r="H37" s="39">
        <f t="shared" si="5"/>
        <v>99.28790340517128</v>
      </c>
      <c r="I37" s="38">
        <v>1221.7</v>
      </c>
    </row>
    <row r="38" spans="1:9" ht="51">
      <c r="A38" s="3" t="s">
        <v>20</v>
      </c>
      <c r="B38" s="38">
        <v>22359.9</v>
      </c>
      <c r="C38" s="38">
        <v>14759.9</v>
      </c>
      <c r="D38" s="38">
        <v>17153.9</v>
      </c>
      <c r="E38" s="39">
        <f t="shared" si="6"/>
        <v>76.71724828823027</v>
      </c>
      <c r="F38" s="39">
        <f>$D:$D/$C:$C*100</f>
        <v>116.21962208416048</v>
      </c>
      <c r="G38" s="38">
        <v>16573.2</v>
      </c>
      <c r="H38" s="39">
        <f t="shared" si="5"/>
        <v>103.50384958849226</v>
      </c>
      <c r="I38" s="38">
        <v>1090.5</v>
      </c>
    </row>
    <row r="39" spans="1:9" ht="38.25">
      <c r="A39" s="5" t="s">
        <v>94</v>
      </c>
      <c r="B39" s="38">
        <v>6000</v>
      </c>
      <c r="C39" s="38">
        <v>4300</v>
      </c>
      <c r="D39" s="38">
        <v>3792.8</v>
      </c>
      <c r="E39" s="39">
        <f t="shared" si="6"/>
        <v>63.21333333333333</v>
      </c>
      <c r="F39" s="39">
        <f>$D:$D/$C:$C*100</f>
        <v>88.2046511627907</v>
      </c>
      <c r="G39" s="38">
        <v>5150</v>
      </c>
      <c r="H39" s="39">
        <f t="shared" si="5"/>
        <v>73.64660194174758</v>
      </c>
      <c r="I39" s="38">
        <v>335.5</v>
      </c>
    </row>
    <row r="40" spans="1:9" ht="12.75">
      <c r="A40" s="3" t="s">
        <v>21</v>
      </c>
      <c r="B40" s="38">
        <v>50</v>
      </c>
      <c r="C40" s="38">
        <v>35</v>
      </c>
      <c r="D40" s="38">
        <v>15.4</v>
      </c>
      <c r="E40" s="39">
        <f t="shared" si="6"/>
        <v>30.8</v>
      </c>
      <c r="F40" s="39">
        <v>0</v>
      </c>
      <c r="G40" s="38">
        <v>347.9</v>
      </c>
      <c r="H40" s="39">
        <v>0</v>
      </c>
      <c r="I40" s="38">
        <v>0</v>
      </c>
    </row>
    <row r="41" spans="1:9" ht="25.5">
      <c r="A41" s="4" t="s">
        <v>22</v>
      </c>
      <c r="B41" s="37">
        <v>9061</v>
      </c>
      <c r="C41" s="37">
        <v>7207</v>
      </c>
      <c r="D41" s="37">
        <v>801.9</v>
      </c>
      <c r="E41" s="36">
        <f t="shared" si="6"/>
        <v>8.850016554464187</v>
      </c>
      <c r="F41" s="36">
        <f aca="true" t="shared" si="7" ref="F41:F51">$D:$D/$C:$C*100</f>
        <v>11.126682392118772</v>
      </c>
      <c r="G41" s="37">
        <v>7310.5</v>
      </c>
      <c r="H41" s="36">
        <f>$D:$D/$G:$G*100</f>
        <v>10.969153956637713</v>
      </c>
      <c r="I41" s="37">
        <v>21.2</v>
      </c>
    </row>
    <row r="42" spans="1:9" ht="25.5">
      <c r="A42" s="13" t="s">
        <v>100</v>
      </c>
      <c r="B42" s="37">
        <v>4.5</v>
      </c>
      <c r="C42" s="37">
        <v>2.5</v>
      </c>
      <c r="D42" s="37">
        <v>0</v>
      </c>
      <c r="E42" s="36">
        <f t="shared" si="6"/>
        <v>0</v>
      </c>
      <c r="F42" s="36">
        <f t="shared" si="7"/>
        <v>0</v>
      </c>
      <c r="G42" s="37">
        <v>5.8</v>
      </c>
      <c r="H42" s="36">
        <f>$D:$D/$G:$G*100</f>
        <v>0</v>
      </c>
      <c r="I42" s="37">
        <v>0</v>
      </c>
    </row>
    <row r="43" spans="1:9" ht="51">
      <c r="A43" s="13" t="s">
        <v>123</v>
      </c>
      <c r="B43" s="37">
        <v>220</v>
      </c>
      <c r="C43" s="37">
        <v>155</v>
      </c>
      <c r="D43" s="37">
        <v>174.9</v>
      </c>
      <c r="E43" s="36">
        <f t="shared" si="6"/>
        <v>79.5</v>
      </c>
      <c r="F43" s="36">
        <f t="shared" si="7"/>
        <v>112.83870967741936</v>
      </c>
      <c r="G43" s="37">
        <v>166.3</v>
      </c>
      <c r="H43" s="36">
        <v>0</v>
      </c>
      <c r="I43" s="37">
        <v>23.2</v>
      </c>
    </row>
    <row r="44" spans="1:9" ht="25.5">
      <c r="A44" s="13" t="s">
        <v>101</v>
      </c>
      <c r="B44" s="37">
        <v>3293.9</v>
      </c>
      <c r="C44" s="37">
        <v>2943.9</v>
      </c>
      <c r="D44" s="37">
        <v>4219.7</v>
      </c>
      <c r="E44" s="36">
        <f t="shared" si="6"/>
        <v>128.10649989374298</v>
      </c>
      <c r="F44" s="36">
        <f t="shared" si="7"/>
        <v>143.3370698732973</v>
      </c>
      <c r="G44" s="37">
        <v>3650.2</v>
      </c>
      <c r="H44" s="36">
        <f aca="true" t="shared" si="8" ref="H44:H51">$D:$D/$G:$G*100</f>
        <v>115.60188482822859</v>
      </c>
      <c r="I44" s="37">
        <v>49.9</v>
      </c>
    </row>
    <row r="45" spans="1:9" ht="25.5">
      <c r="A45" s="8" t="s">
        <v>23</v>
      </c>
      <c r="B45" s="65">
        <f>$46:$46+$47:$47</f>
        <v>10325</v>
      </c>
      <c r="C45" s="65">
        <f>$46:$46+$47:$47</f>
        <v>6720</v>
      </c>
      <c r="D45" s="65">
        <f>$46:$46+$47:$47</f>
        <v>11798</v>
      </c>
      <c r="E45" s="36">
        <f t="shared" si="6"/>
        <v>114.26634382566586</v>
      </c>
      <c r="F45" s="36">
        <f t="shared" si="7"/>
        <v>175.5654761904762</v>
      </c>
      <c r="G45" s="65">
        <f>$46:$46+$47:$47</f>
        <v>7868.700000000001</v>
      </c>
      <c r="H45" s="36">
        <f t="shared" si="8"/>
        <v>149.9358216732116</v>
      </c>
      <c r="I45" s="65">
        <f>$46:$46+$47:$47</f>
        <v>1556.7</v>
      </c>
    </row>
    <row r="46" spans="1:9" ht="38.25">
      <c r="A46" s="3" t="s">
        <v>24</v>
      </c>
      <c r="B46" s="38">
        <v>7500</v>
      </c>
      <c r="C46" s="38">
        <v>4550</v>
      </c>
      <c r="D46" s="38">
        <v>9486.6</v>
      </c>
      <c r="E46" s="39">
        <f t="shared" si="6"/>
        <v>126.488</v>
      </c>
      <c r="F46" s="39">
        <f t="shared" si="7"/>
        <v>208.4967032967033</v>
      </c>
      <c r="G46" s="38">
        <v>4424.3</v>
      </c>
      <c r="H46" s="39">
        <f t="shared" si="8"/>
        <v>214.4203602829826</v>
      </c>
      <c r="I46" s="38">
        <v>1422.4</v>
      </c>
    </row>
    <row r="47" spans="1:9" ht="12.75">
      <c r="A47" s="3" t="s">
        <v>25</v>
      </c>
      <c r="B47" s="38">
        <v>2825</v>
      </c>
      <c r="C47" s="38">
        <v>2170</v>
      </c>
      <c r="D47" s="38">
        <v>2311.4</v>
      </c>
      <c r="E47" s="39">
        <f t="shared" si="6"/>
        <v>81.81946902654867</v>
      </c>
      <c r="F47" s="39">
        <f t="shared" si="7"/>
        <v>106.51612903225806</v>
      </c>
      <c r="G47" s="38">
        <v>3444.4</v>
      </c>
      <c r="H47" s="39">
        <f t="shared" si="8"/>
        <v>67.1060271745442</v>
      </c>
      <c r="I47" s="38">
        <v>134.3</v>
      </c>
    </row>
    <row r="48" spans="1:9" ht="12.75">
      <c r="A48" s="4" t="s">
        <v>26</v>
      </c>
      <c r="B48" s="65">
        <f>B49+B50+B51+B52+B53+B54+B55+B56+B57+B58+B59+B60+B61+B62</f>
        <v>6266.299999999999</v>
      </c>
      <c r="C48" s="65">
        <f>C49+C50+C51+C52+C53+C54+C55+C56+C57+C58+C59+C60+C61+C62</f>
        <v>4370</v>
      </c>
      <c r="D48" s="65">
        <f>D49+D50+D51+D52+D53+D54+D55+D56+D57+D58+D59+D60+D61+D62</f>
        <v>5216.1</v>
      </c>
      <c r="E48" s="36">
        <f t="shared" si="6"/>
        <v>83.24050875317175</v>
      </c>
      <c r="F48" s="36">
        <f t="shared" si="7"/>
        <v>119.36155606407324</v>
      </c>
      <c r="G48" s="65">
        <f>G49+G50+G51+G52+G53+G54+G55+G56+G57+G58+G59+G60+G61+G62</f>
        <v>6287.8</v>
      </c>
      <c r="H48" s="36">
        <f t="shared" si="8"/>
        <v>82.95588282070041</v>
      </c>
      <c r="I48" s="65">
        <f>I49+I50+I51+I52+I53+I54+I55+I56+I57+I58+I59+I60+I61+I62</f>
        <v>1245.1000000000001</v>
      </c>
    </row>
    <row r="49" spans="1:9" ht="25.5">
      <c r="A49" s="3" t="s">
        <v>27</v>
      </c>
      <c r="B49" s="38">
        <v>150</v>
      </c>
      <c r="C49" s="38">
        <v>105</v>
      </c>
      <c r="D49" s="38">
        <v>167.5</v>
      </c>
      <c r="E49" s="39">
        <f t="shared" si="6"/>
        <v>111.66666666666667</v>
      </c>
      <c r="F49" s="39">
        <f t="shared" si="7"/>
        <v>159.52380952380955</v>
      </c>
      <c r="G49" s="38">
        <v>60.6</v>
      </c>
      <c r="H49" s="39">
        <f t="shared" si="8"/>
        <v>276.4026402640264</v>
      </c>
      <c r="I49" s="38">
        <v>34.3</v>
      </c>
    </row>
    <row r="50" spans="1:9" ht="25.5">
      <c r="A50" s="3" t="s">
        <v>28</v>
      </c>
      <c r="B50" s="38">
        <v>300</v>
      </c>
      <c r="C50" s="38">
        <v>230</v>
      </c>
      <c r="D50" s="38">
        <v>80</v>
      </c>
      <c r="E50" s="39">
        <f t="shared" si="6"/>
        <v>26.666666666666668</v>
      </c>
      <c r="F50" s="39">
        <f t="shared" si="7"/>
        <v>34.78260869565217</v>
      </c>
      <c r="G50" s="38">
        <v>160</v>
      </c>
      <c r="H50" s="39">
        <f t="shared" si="8"/>
        <v>50</v>
      </c>
      <c r="I50" s="38">
        <v>0</v>
      </c>
    </row>
    <row r="51" spans="1:9" ht="52.5" customHeight="1">
      <c r="A51" s="5" t="s">
        <v>93</v>
      </c>
      <c r="B51" s="38">
        <v>300</v>
      </c>
      <c r="C51" s="38">
        <v>204</v>
      </c>
      <c r="D51" s="38">
        <v>148.9</v>
      </c>
      <c r="E51" s="39">
        <f t="shared" si="6"/>
        <v>49.63333333333333</v>
      </c>
      <c r="F51" s="39">
        <f t="shared" si="7"/>
        <v>72.99019607843138</v>
      </c>
      <c r="G51" s="38">
        <v>218.7</v>
      </c>
      <c r="H51" s="39">
        <f t="shared" si="8"/>
        <v>68.0841335162323</v>
      </c>
      <c r="I51" s="38">
        <v>38.1</v>
      </c>
    </row>
    <row r="52" spans="1:9" ht="25.5">
      <c r="A52" s="3" t="s">
        <v>29</v>
      </c>
      <c r="B52" s="38"/>
      <c r="C52" s="38"/>
      <c r="D52" s="38"/>
      <c r="E52" s="39">
        <v>0</v>
      </c>
      <c r="F52" s="39">
        <v>0</v>
      </c>
      <c r="G52" s="38"/>
      <c r="H52" s="39">
        <v>0</v>
      </c>
      <c r="I52" s="38"/>
    </row>
    <row r="53" spans="1:9" ht="38.25">
      <c r="A53" s="3" t="s">
        <v>30</v>
      </c>
      <c r="B53" s="38">
        <v>470</v>
      </c>
      <c r="C53" s="38">
        <v>395</v>
      </c>
      <c r="D53" s="38">
        <v>377.5</v>
      </c>
      <c r="E53" s="39">
        <f>$D:$D/$B:$B*100</f>
        <v>80.31914893617021</v>
      </c>
      <c r="F53" s="39">
        <f>$D:$D/$C:$C*100</f>
        <v>95.56962025316456</v>
      </c>
      <c r="G53" s="38">
        <v>731</v>
      </c>
      <c r="H53" s="39">
        <f>$D:$D/$G:$G*100</f>
        <v>51.641586867305065</v>
      </c>
      <c r="I53" s="38">
        <v>9.7</v>
      </c>
    </row>
    <row r="54" spans="1:9" ht="63.75">
      <c r="A54" s="3" t="s">
        <v>31</v>
      </c>
      <c r="B54" s="38">
        <v>1330</v>
      </c>
      <c r="C54" s="38">
        <v>805</v>
      </c>
      <c r="D54" s="38">
        <v>1067.5</v>
      </c>
      <c r="E54" s="39">
        <f>$D:$D/$B:$B*100</f>
        <v>80.26315789473685</v>
      </c>
      <c r="F54" s="39">
        <f>$D:$D/$C:$C*100</f>
        <v>132.6086956521739</v>
      </c>
      <c r="G54" s="38">
        <v>867.3</v>
      </c>
      <c r="H54" s="39">
        <f>$D:$D/$G:$G*100</f>
        <v>123.08313155770783</v>
      </c>
      <c r="I54" s="38">
        <v>77.7</v>
      </c>
    </row>
    <row r="55" spans="1:9" ht="25.5">
      <c r="A55" s="3" t="s">
        <v>32</v>
      </c>
      <c r="B55" s="38">
        <v>730</v>
      </c>
      <c r="C55" s="38">
        <v>730</v>
      </c>
      <c r="D55" s="38">
        <v>289.6</v>
      </c>
      <c r="E55" s="39">
        <f>$D:$D/$B:$B*100</f>
        <v>39.67123287671233</v>
      </c>
      <c r="F55" s="39">
        <v>0</v>
      </c>
      <c r="G55" s="38">
        <v>1950.5</v>
      </c>
      <c r="H55" s="39">
        <v>0</v>
      </c>
      <c r="I55" s="38">
        <v>0</v>
      </c>
    </row>
    <row r="56" spans="1:9" ht="38.25">
      <c r="A56" s="3" t="s">
        <v>33</v>
      </c>
      <c r="B56" s="38">
        <v>0</v>
      </c>
      <c r="C56" s="38">
        <v>0</v>
      </c>
      <c r="D56" s="38">
        <v>0</v>
      </c>
      <c r="E56" s="39">
        <v>0</v>
      </c>
      <c r="F56" s="39">
        <v>0</v>
      </c>
      <c r="G56" s="38">
        <v>30</v>
      </c>
      <c r="H56" s="39">
        <v>0</v>
      </c>
      <c r="I56" s="38">
        <v>0</v>
      </c>
    </row>
    <row r="57" spans="1:9" ht="81" customHeight="1">
      <c r="A57" s="3" t="s">
        <v>114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>
      <c r="A58" s="3" t="s">
        <v>115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2</v>
      </c>
      <c r="H58" s="39">
        <f aca="true" t="shared" si="9" ref="H58:H69">$D:$D/$G:$G*100</f>
        <v>0</v>
      </c>
      <c r="I58" s="38">
        <v>0</v>
      </c>
    </row>
    <row r="59" spans="1:9" ht="80.25" customHeight="1">
      <c r="A59" s="3" t="s">
        <v>104</v>
      </c>
      <c r="B59" s="38">
        <v>600</v>
      </c>
      <c r="C59" s="38">
        <v>285</v>
      </c>
      <c r="D59" s="38">
        <v>1006.2</v>
      </c>
      <c r="E59" s="39">
        <f>$D:$D/$B:$B*100</f>
        <v>167.70000000000002</v>
      </c>
      <c r="F59" s="39">
        <f>$D:$D/$C:$C*100</f>
        <v>353.0526315789474</v>
      </c>
      <c r="G59" s="38">
        <v>363.5</v>
      </c>
      <c r="H59" s="39">
        <f t="shared" si="9"/>
        <v>276.80880330123796</v>
      </c>
      <c r="I59" s="38">
        <v>633.9</v>
      </c>
    </row>
    <row r="60" spans="1:9" ht="42" customHeight="1">
      <c r="A60" s="3" t="s">
        <v>107</v>
      </c>
      <c r="B60" s="38">
        <v>200</v>
      </c>
      <c r="C60" s="38">
        <v>140</v>
      </c>
      <c r="D60" s="38">
        <v>380</v>
      </c>
      <c r="E60" s="39">
        <f>$D:$D/$B:$B*100</f>
        <v>190</v>
      </c>
      <c r="F60" s="39">
        <f>$D:$D/$C:$C*100</f>
        <v>271.42857142857144</v>
      </c>
      <c r="G60" s="38">
        <v>144</v>
      </c>
      <c r="H60" s="39">
        <f t="shared" si="9"/>
        <v>263.88888888888886</v>
      </c>
      <c r="I60" s="38">
        <v>240</v>
      </c>
    </row>
    <row r="61" spans="1:9" ht="54.75" customHeight="1">
      <c r="A61" s="3" t="s">
        <v>111</v>
      </c>
      <c r="B61" s="38">
        <v>4.7</v>
      </c>
      <c r="C61" s="38">
        <v>3</v>
      </c>
      <c r="D61" s="38">
        <v>19</v>
      </c>
      <c r="E61" s="39">
        <f>$D:$D/$B:$B*100</f>
        <v>404.2553191489362</v>
      </c>
      <c r="F61" s="39">
        <f>$D:$D/$C:$C*100</f>
        <v>633.3333333333333</v>
      </c>
      <c r="G61" s="38">
        <v>0.5</v>
      </c>
      <c r="H61" s="39">
        <f t="shared" si="9"/>
        <v>3800</v>
      </c>
      <c r="I61" s="38">
        <v>0</v>
      </c>
    </row>
    <row r="62" spans="1:9" ht="38.25">
      <c r="A62" s="3" t="s">
        <v>34</v>
      </c>
      <c r="B62" s="38">
        <v>2181.6</v>
      </c>
      <c r="C62" s="38">
        <v>1473</v>
      </c>
      <c r="D62" s="38">
        <v>1679.9</v>
      </c>
      <c r="E62" s="39">
        <f>$D:$D/$B:$B*100</f>
        <v>77.0031169783645</v>
      </c>
      <c r="F62" s="39">
        <f>$D:$D/$C:$C*100</f>
        <v>114.0461642905635</v>
      </c>
      <c r="G62" s="38">
        <v>1759.7</v>
      </c>
      <c r="H62" s="39">
        <f t="shared" si="9"/>
        <v>95.46513610274478</v>
      </c>
      <c r="I62" s="38">
        <v>211.4</v>
      </c>
    </row>
    <row r="63" spans="1:9" ht="12.75">
      <c r="A63" s="6" t="s">
        <v>35</v>
      </c>
      <c r="B63" s="37">
        <v>0</v>
      </c>
      <c r="C63" s="37">
        <v>0</v>
      </c>
      <c r="D63" s="37">
        <v>756.2</v>
      </c>
      <c r="E63" s="36">
        <v>0</v>
      </c>
      <c r="F63" s="36">
        <v>0</v>
      </c>
      <c r="G63" s="37">
        <v>739.8</v>
      </c>
      <c r="H63" s="36">
        <f t="shared" si="9"/>
        <v>102.2168153555015</v>
      </c>
      <c r="I63" s="37">
        <v>-18.7</v>
      </c>
    </row>
    <row r="64" spans="1:9" ht="12.75">
      <c r="A64" s="8" t="s">
        <v>36</v>
      </c>
      <c r="B64" s="65">
        <f>B63+B48+B45+B41+B36+B33+B29+B24+B20+B7+B42+B43+B44+B15</f>
        <v>452569.60000000003</v>
      </c>
      <c r="C64" s="65">
        <f>C63+C48+C45+C41+C36+C33+C29+C24+C20+C7+C42+C43+C44+C15</f>
        <v>268716.3</v>
      </c>
      <c r="D64" s="65">
        <f>D63+D48+D45+D41+D36+D33+D29+D24+D20+D7+D42+D43+D44+D15</f>
        <v>297249.60000000003</v>
      </c>
      <c r="E64" s="36">
        <f aca="true" t="shared" si="10" ref="E64:E69">$D:$D/$B:$B*100</f>
        <v>65.6804168905733</v>
      </c>
      <c r="F64" s="36">
        <f aca="true" t="shared" si="11" ref="F64:F69">$D:$D/$C:$C*100</f>
        <v>110.61837335509608</v>
      </c>
      <c r="G64" s="65">
        <f>G63+G48+G45+G41+G36+G33+G29+G24+G20+G7+G42+G43+G44+G15</f>
        <v>306223.4</v>
      </c>
      <c r="H64" s="36">
        <f t="shared" si="9"/>
        <v>97.06952505915616</v>
      </c>
      <c r="I64" s="65">
        <f>I63+I48+I45+I41+I36+I33+I29+I24+I20+I7+I42+I43+I44+I15</f>
        <v>29230.100000000006</v>
      </c>
    </row>
    <row r="65" spans="1:9" ht="12.75">
      <c r="A65" s="8" t="s">
        <v>37</v>
      </c>
      <c r="B65" s="65">
        <f>B66+B70+B71</f>
        <v>1336202.8</v>
      </c>
      <c r="C65" s="65">
        <f>C66+C70+C71</f>
        <v>931407.5</v>
      </c>
      <c r="D65" s="65">
        <f>D66+D70+D71</f>
        <v>841967.2999999999</v>
      </c>
      <c r="E65" s="36">
        <f t="shared" si="10"/>
        <v>63.0119395049913</v>
      </c>
      <c r="F65" s="36">
        <f t="shared" si="11"/>
        <v>90.39730730104706</v>
      </c>
      <c r="G65" s="65">
        <f>G66+G70+G71</f>
        <v>977177.1000000001</v>
      </c>
      <c r="H65" s="36">
        <f t="shared" si="9"/>
        <v>86.16322466009485</v>
      </c>
      <c r="I65" s="65">
        <f>I66+I70+I71</f>
        <v>86312.40000000001</v>
      </c>
    </row>
    <row r="66" spans="1:9" ht="25.5">
      <c r="A66" s="8" t="s">
        <v>38</v>
      </c>
      <c r="B66" s="65">
        <f>$67:$67+$68:$68+$69:$69</f>
        <v>1350065.1</v>
      </c>
      <c r="C66" s="65">
        <f>$67:$67+$68:$68+$69:$69</f>
        <v>945269.8</v>
      </c>
      <c r="D66" s="65">
        <f>$67:$67+$68:$68+$69:$69</f>
        <v>883261.3999999999</v>
      </c>
      <c r="E66" s="36">
        <f t="shared" si="10"/>
        <v>65.42361549824523</v>
      </c>
      <c r="F66" s="36">
        <f t="shared" si="11"/>
        <v>93.44013740838858</v>
      </c>
      <c r="G66" s="65">
        <f>$67:$67+$68:$68+$69:$69</f>
        <v>980757.8</v>
      </c>
      <c r="H66" s="36">
        <f t="shared" si="9"/>
        <v>90.05907472772583</v>
      </c>
      <c r="I66" s="65">
        <f>$67:$67+$68:$68+$69:$69</f>
        <v>112681.20000000001</v>
      </c>
    </row>
    <row r="67" spans="1:9" ht="12.75">
      <c r="A67" s="3" t="s">
        <v>39</v>
      </c>
      <c r="B67" s="38">
        <v>341680.1</v>
      </c>
      <c r="C67" s="38">
        <v>201152.4</v>
      </c>
      <c r="D67" s="38">
        <v>201152.4</v>
      </c>
      <c r="E67" s="39">
        <f t="shared" si="10"/>
        <v>58.87155851335797</v>
      </c>
      <c r="F67" s="39">
        <f t="shared" si="11"/>
        <v>100</v>
      </c>
      <c r="G67" s="38">
        <v>178418.2</v>
      </c>
      <c r="H67" s="39">
        <f t="shared" si="9"/>
        <v>112.74208572892226</v>
      </c>
      <c r="I67" s="38">
        <v>32777.6</v>
      </c>
    </row>
    <row r="68" spans="1:9" ht="12.75">
      <c r="A68" s="3" t="s">
        <v>40</v>
      </c>
      <c r="B68" s="38">
        <v>225955.5</v>
      </c>
      <c r="C68" s="38">
        <v>214563</v>
      </c>
      <c r="D68" s="38">
        <v>168493.9</v>
      </c>
      <c r="E68" s="39">
        <f t="shared" si="10"/>
        <v>74.56950594254178</v>
      </c>
      <c r="F68" s="39">
        <f t="shared" si="11"/>
        <v>78.52887030848748</v>
      </c>
      <c r="G68" s="38">
        <v>344637.3</v>
      </c>
      <c r="H68" s="39">
        <f t="shared" si="9"/>
        <v>48.890210084631</v>
      </c>
      <c r="I68" s="38">
        <v>48629.5</v>
      </c>
    </row>
    <row r="69" spans="1:9" ht="12.75">
      <c r="A69" s="3" t="s">
        <v>41</v>
      </c>
      <c r="B69" s="38">
        <v>782429.5</v>
      </c>
      <c r="C69" s="38">
        <v>529554.4</v>
      </c>
      <c r="D69" s="38">
        <v>513615.1</v>
      </c>
      <c r="E69" s="39">
        <f t="shared" si="10"/>
        <v>65.64362667818634</v>
      </c>
      <c r="F69" s="39">
        <f t="shared" si="11"/>
        <v>96.99005427959808</v>
      </c>
      <c r="G69" s="38">
        <v>457702.3</v>
      </c>
      <c r="H69" s="39">
        <f t="shared" si="9"/>
        <v>112.21597531845482</v>
      </c>
      <c r="I69" s="38">
        <v>31274.1</v>
      </c>
    </row>
    <row r="70" spans="1:9" ht="12.75">
      <c r="A70" s="8" t="s">
        <v>83</v>
      </c>
      <c r="B70" s="37">
        <v>0</v>
      </c>
      <c r="C70" s="37">
        <v>0</v>
      </c>
      <c r="D70" s="37">
        <v>0</v>
      </c>
      <c r="E70" s="36">
        <v>0</v>
      </c>
      <c r="F70" s="36">
        <v>0</v>
      </c>
      <c r="G70" s="37">
        <v>11</v>
      </c>
      <c r="H70" s="36">
        <v>0</v>
      </c>
      <c r="I70" s="37">
        <v>0</v>
      </c>
    </row>
    <row r="71" spans="1:9" ht="24.75" customHeight="1">
      <c r="A71" s="8" t="s">
        <v>43</v>
      </c>
      <c r="B71" s="37">
        <v>-13862.3</v>
      </c>
      <c r="C71" s="37">
        <v>-13862.3</v>
      </c>
      <c r="D71" s="37">
        <v>-41294.1</v>
      </c>
      <c r="E71" s="36">
        <f>$D:$D/$B:$B*100</f>
        <v>297.88779639742324</v>
      </c>
      <c r="F71" s="36">
        <f>$D:$D/$C:$C*100</f>
        <v>297.88779639742324</v>
      </c>
      <c r="G71" s="37">
        <v>-3591.7</v>
      </c>
      <c r="H71" s="36">
        <f>$D:$D/$G:$G*100</f>
        <v>1149.7090514241168</v>
      </c>
      <c r="I71" s="37">
        <v>-26368.8</v>
      </c>
    </row>
    <row r="72" spans="1:9" ht="12.75">
      <c r="A72" s="6" t="s">
        <v>42</v>
      </c>
      <c r="B72" s="65">
        <f>B65+B64</f>
        <v>1788772.4000000001</v>
      </c>
      <c r="C72" s="65">
        <f>C65+C64</f>
        <v>1200123.8</v>
      </c>
      <c r="D72" s="65">
        <f>D65+D64</f>
        <v>1139216.9</v>
      </c>
      <c r="E72" s="36">
        <f>$D:$D/$B:$B*100</f>
        <v>63.68707947416898</v>
      </c>
      <c r="F72" s="36">
        <f>$D:$D/$C:$C*100</f>
        <v>94.92494857613855</v>
      </c>
      <c r="G72" s="65">
        <f>G65+G64</f>
        <v>1283400.5</v>
      </c>
      <c r="H72" s="36">
        <f>$D:$D/$G:$G*100</f>
        <v>88.76550227306285</v>
      </c>
      <c r="I72" s="65">
        <f>I65+I64</f>
        <v>115542.50000000001</v>
      </c>
    </row>
    <row r="73" spans="1:9" ht="12.75">
      <c r="A73" s="46" t="s">
        <v>44</v>
      </c>
      <c r="B73" s="47"/>
      <c r="C73" s="47"/>
      <c r="D73" s="47"/>
      <c r="E73" s="47"/>
      <c r="F73" s="47"/>
      <c r="G73" s="47"/>
      <c r="H73" s="47"/>
      <c r="I73" s="48"/>
    </row>
    <row r="74" spans="1:9" ht="12.75">
      <c r="A74" s="14" t="s">
        <v>45</v>
      </c>
      <c r="B74" s="65">
        <f>B75+B76+B77+B78+B79+B80+B81+B82</f>
        <v>142816.8</v>
      </c>
      <c r="C74" s="65">
        <f>C75+C76+C77+C78+C79+C80+C81+C82</f>
        <v>102403.9</v>
      </c>
      <c r="D74" s="65">
        <f>D75+D76+D77+D78+D79+D80+D81+D82</f>
        <v>73137.5</v>
      </c>
      <c r="E74" s="36">
        <f>$D:$D/$B:$B*100</f>
        <v>51.21071190504198</v>
      </c>
      <c r="F74" s="36">
        <f>$D:$D/$C:$C*100</f>
        <v>71.42061972249104</v>
      </c>
      <c r="G74" s="65">
        <f>G75+G76+G77+G78+G79+G80+G81+G82</f>
        <v>73736.9</v>
      </c>
      <c r="H74" s="36">
        <f>$D:$D/$G:$G*100</f>
        <v>99.1871098459523</v>
      </c>
      <c r="I74" s="65">
        <f>I75+I76+I77+I78+I79+I80+I81+I82</f>
        <v>9739.4</v>
      </c>
    </row>
    <row r="75" spans="1:9" ht="12.75">
      <c r="A75" s="15" t="s">
        <v>46</v>
      </c>
      <c r="B75" s="66">
        <v>1438.4</v>
      </c>
      <c r="C75" s="66">
        <v>947.2</v>
      </c>
      <c r="D75" s="66">
        <v>874</v>
      </c>
      <c r="E75" s="39">
        <f>$D:$D/$B:$B*100</f>
        <v>60.761957730812014</v>
      </c>
      <c r="F75" s="39">
        <f>$D:$D/$C:$C*100</f>
        <v>92.27195945945945</v>
      </c>
      <c r="G75" s="66">
        <v>823.9</v>
      </c>
      <c r="H75" s="39">
        <f>$D:$D/$G:$G*100</f>
        <v>106.08083505279767</v>
      </c>
      <c r="I75" s="66">
        <v>130.2</v>
      </c>
    </row>
    <row r="76" spans="1:9" ht="14.25" customHeight="1">
      <c r="A76" s="15" t="s">
        <v>47</v>
      </c>
      <c r="B76" s="66">
        <v>6256.6</v>
      </c>
      <c r="C76" s="66">
        <v>4172.8</v>
      </c>
      <c r="D76" s="66">
        <v>3788</v>
      </c>
      <c r="E76" s="39">
        <f>$D:$D/$B:$B*100</f>
        <v>60.54406546686698</v>
      </c>
      <c r="F76" s="39">
        <f>$D:$D/$C:$C*100</f>
        <v>90.77837423312883</v>
      </c>
      <c r="G76" s="66">
        <v>3340.6</v>
      </c>
      <c r="H76" s="39">
        <f>$D:$D/$G:$G*100</f>
        <v>113.39280368796025</v>
      </c>
      <c r="I76" s="66">
        <v>462.7</v>
      </c>
    </row>
    <row r="77" spans="1:9" ht="25.5">
      <c r="A77" s="15" t="s">
        <v>48</v>
      </c>
      <c r="B77" s="66">
        <v>39310</v>
      </c>
      <c r="C77" s="66">
        <v>25318</v>
      </c>
      <c r="D77" s="66">
        <v>23833.3</v>
      </c>
      <c r="E77" s="39">
        <f>$D:$D/$B:$B*100</f>
        <v>60.629102009666745</v>
      </c>
      <c r="F77" s="39">
        <f>$D:$D/$C:$C*100</f>
        <v>94.13579271664429</v>
      </c>
      <c r="G77" s="66">
        <v>23971.6</v>
      </c>
      <c r="H77" s="39">
        <f>$D:$D/$G:$G*100</f>
        <v>99.42306729630063</v>
      </c>
      <c r="I77" s="66">
        <v>2953.6</v>
      </c>
    </row>
    <row r="78" spans="1:9" ht="12.75">
      <c r="A78" s="15" t="s">
        <v>95</v>
      </c>
      <c r="B78" s="38">
        <v>0</v>
      </c>
      <c r="C78" s="38">
        <v>0</v>
      </c>
      <c r="D78" s="38">
        <v>0</v>
      </c>
      <c r="E78" s="39">
        <v>0</v>
      </c>
      <c r="F78" s="39">
        <v>0</v>
      </c>
      <c r="G78" s="38">
        <v>0</v>
      </c>
      <c r="H78" s="39">
        <v>0</v>
      </c>
      <c r="I78" s="38">
        <v>0</v>
      </c>
    </row>
    <row r="79" spans="1:9" ht="25.5">
      <c r="A79" s="3" t="s">
        <v>49</v>
      </c>
      <c r="B79" s="66">
        <v>9839.7</v>
      </c>
      <c r="C79" s="66">
        <v>7071.2</v>
      </c>
      <c r="D79" s="66">
        <v>6471.8</v>
      </c>
      <c r="E79" s="39">
        <f>$D:$D/$B:$B*100</f>
        <v>65.77233045722939</v>
      </c>
      <c r="F79" s="39">
        <f>$D:$D/$C:$C*100</f>
        <v>91.52336237130898</v>
      </c>
      <c r="G79" s="66">
        <v>6240.1</v>
      </c>
      <c r="H79" s="39">
        <f>$D:$D/$G:$G*100</f>
        <v>103.71308152112945</v>
      </c>
      <c r="I79" s="66">
        <v>698.7</v>
      </c>
    </row>
    <row r="80" spans="1:9" ht="12.75">
      <c r="A80" s="15" t="s">
        <v>50</v>
      </c>
      <c r="B80" s="66">
        <v>579.6</v>
      </c>
      <c r="C80" s="66">
        <v>579.6</v>
      </c>
      <c r="D80" s="66">
        <v>579.6</v>
      </c>
      <c r="E80" s="39">
        <v>0</v>
      </c>
      <c r="F80" s="39">
        <v>0</v>
      </c>
      <c r="G80" s="66">
        <v>143.9</v>
      </c>
      <c r="H80" s="39">
        <v>0</v>
      </c>
      <c r="I80" s="66">
        <v>0</v>
      </c>
    </row>
    <row r="81" spans="1:9" ht="12.75">
      <c r="A81" s="15" t="s">
        <v>51</v>
      </c>
      <c r="B81" s="66">
        <v>13799.8</v>
      </c>
      <c r="C81" s="66">
        <v>13791.3</v>
      </c>
      <c r="D81" s="66">
        <v>0</v>
      </c>
      <c r="E81" s="39">
        <f>$D:$D/$B:$B*100</f>
        <v>0</v>
      </c>
      <c r="F81" s="39">
        <v>0</v>
      </c>
      <c r="G81" s="66">
        <v>0</v>
      </c>
      <c r="H81" s="39">
        <v>0</v>
      </c>
      <c r="I81" s="66">
        <v>0</v>
      </c>
    </row>
    <row r="82" spans="1:9" ht="12.75">
      <c r="A82" s="3" t="s">
        <v>52</v>
      </c>
      <c r="B82" s="66">
        <v>71592.7</v>
      </c>
      <c r="C82" s="66">
        <v>50523.8</v>
      </c>
      <c r="D82" s="66">
        <v>37590.8</v>
      </c>
      <c r="E82" s="39">
        <f>$D:$D/$B:$B*100</f>
        <v>52.5064706317823</v>
      </c>
      <c r="F82" s="39">
        <f>$D:$D/$C:$C*100</f>
        <v>74.40216294102977</v>
      </c>
      <c r="G82" s="66">
        <v>39216.8</v>
      </c>
      <c r="H82" s="39">
        <f>$D:$D/$G:$G*100</f>
        <v>95.85381775157586</v>
      </c>
      <c r="I82" s="66">
        <v>5494.2</v>
      </c>
    </row>
    <row r="83" spans="1:9" ht="12.75">
      <c r="A83" s="14" t="s">
        <v>53</v>
      </c>
      <c r="B83" s="37">
        <v>383.2</v>
      </c>
      <c r="C83" s="37">
        <v>255.5</v>
      </c>
      <c r="D83" s="37">
        <v>205.4</v>
      </c>
      <c r="E83" s="36">
        <f>$D:$D/$B:$B*100</f>
        <v>53.60125260960334</v>
      </c>
      <c r="F83" s="36">
        <f>$D:$D/$C:$C*100</f>
        <v>80.39138943248533</v>
      </c>
      <c r="G83" s="37">
        <v>196.2</v>
      </c>
      <c r="H83" s="36">
        <v>0</v>
      </c>
      <c r="I83" s="37">
        <v>15.1</v>
      </c>
    </row>
    <row r="84" spans="1:9" ht="25.5">
      <c r="A84" s="16" t="s">
        <v>54</v>
      </c>
      <c r="B84" s="37">
        <v>10329.4</v>
      </c>
      <c r="C84" s="37">
        <v>8155.9</v>
      </c>
      <c r="D84" s="37">
        <v>3876.1</v>
      </c>
      <c r="E84" s="36">
        <f>$D:$D/$B:$B*100</f>
        <v>37.52492884388251</v>
      </c>
      <c r="F84" s="36">
        <f>$D:$D/$C:$C*100</f>
        <v>47.525104525558184</v>
      </c>
      <c r="G84" s="37">
        <v>3130.2</v>
      </c>
      <c r="H84" s="36">
        <v>0</v>
      </c>
      <c r="I84" s="37">
        <v>560.9</v>
      </c>
    </row>
    <row r="85" spans="1:9" ht="12.75">
      <c r="A85" s="14" t="s">
        <v>55</v>
      </c>
      <c r="B85" s="65">
        <f>B86+B87+B88+B89</f>
        <v>147281.1</v>
      </c>
      <c r="C85" s="65">
        <f>C86+C87+C88+C89</f>
        <v>104409.70000000001</v>
      </c>
      <c r="D85" s="65">
        <f>D86+D87+D88+D89</f>
        <v>53066.4</v>
      </c>
      <c r="E85" s="36">
        <f>$D:$D/$B:$B*100</f>
        <v>36.03069232915833</v>
      </c>
      <c r="F85" s="36">
        <f>$D:$D/$C:$C*100</f>
        <v>50.82516279617698</v>
      </c>
      <c r="G85" s="65">
        <f>G86+G87+G88+G89</f>
        <v>41506.1</v>
      </c>
      <c r="H85" s="36">
        <f>$D:$D/$G:$G*100</f>
        <v>127.85205066243275</v>
      </c>
      <c r="I85" s="65">
        <f>I86+I87+I88+I89</f>
        <v>5052.4</v>
      </c>
    </row>
    <row r="86" spans="1:9" ht="12.75">
      <c r="A86" s="17" t="s">
        <v>130</v>
      </c>
      <c r="B86" s="66">
        <v>98</v>
      </c>
      <c r="C86" s="66">
        <v>98</v>
      </c>
      <c r="D86" s="66">
        <v>0</v>
      </c>
      <c r="E86" s="39">
        <v>0</v>
      </c>
      <c r="F86" s="39">
        <v>0</v>
      </c>
      <c r="G86" s="66">
        <v>0</v>
      </c>
      <c r="H86" s="39">
        <v>0</v>
      </c>
      <c r="I86" s="66">
        <v>0</v>
      </c>
    </row>
    <row r="87" spans="1:9" ht="12.75">
      <c r="A87" s="15" t="s">
        <v>56</v>
      </c>
      <c r="B87" s="66">
        <v>20315.2</v>
      </c>
      <c r="C87" s="66">
        <v>11837</v>
      </c>
      <c r="D87" s="66">
        <v>10882.9</v>
      </c>
      <c r="E87" s="39">
        <f aca="true" t="shared" si="12" ref="E87:E113">$D:$D/$B:$B*100</f>
        <v>53.57023312593525</v>
      </c>
      <c r="F87" s="39">
        <f aca="true" t="shared" si="13" ref="F87:F93">$D:$D/$C:$C*100</f>
        <v>91.93968066232998</v>
      </c>
      <c r="G87" s="66">
        <v>9824.6</v>
      </c>
      <c r="H87" s="39">
        <f aca="true" t="shared" si="14" ref="H87:H93">$D:$D/$G:$G*100</f>
        <v>110.77193982452212</v>
      </c>
      <c r="I87" s="66">
        <v>2103.6</v>
      </c>
    </row>
    <row r="88" spans="1:9" ht="12.75">
      <c r="A88" s="17" t="s">
        <v>102</v>
      </c>
      <c r="B88" s="38">
        <v>118353</v>
      </c>
      <c r="C88" s="38">
        <v>84715.1</v>
      </c>
      <c r="D88" s="38">
        <v>41266.3</v>
      </c>
      <c r="E88" s="39">
        <f t="shared" si="12"/>
        <v>34.86713475788531</v>
      </c>
      <c r="F88" s="39">
        <f t="shared" si="13"/>
        <v>48.71185892479617</v>
      </c>
      <c r="G88" s="38">
        <v>30100.4</v>
      </c>
      <c r="H88" s="39">
        <f t="shared" si="14"/>
        <v>137.0955203253113</v>
      </c>
      <c r="I88" s="38">
        <v>2749.8</v>
      </c>
    </row>
    <row r="89" spans="1:9" ht="12.75">
      <c r="A89" s="15" t="s">
        <v>57</v>
      </c>
      <c r="B89" s="66">
        <v>8514.9</v>
      </c>
      <c r="C89" s="66">
        <v>7759.6</v>
      </c>
      <c r="D89" s="66">
        <v>917.2</v>
      </c>
      <c r="E89" s="39">
        <f t="shared" si="12"/>
        <v>10.771706068186356</v>
      </c>
      <c r="F89" s="39">
        <f t="shared" si="13"/>
        <v>11.820196917366875</v>
      </c>
      <c r="G89" s="66">
        <v>1581.1</v>
      </c>
      <c r="H89" s="39">
        <f t="shared" si="14"/>
        <v>58.01024603124407</v>
      </c>
      <c r="I89" s="66">
        <v>199</v>
      </c>
    </row>
    <row r="90" spans="1:9" ht="12.75">
      <c r="A90" s="14" t="s">
        <v>58</v>
      </c>
      <c r="B90" s="65">
        <f>B91+B92+B93+B94</f>
        <v>456832.30000000005</v>
      </c>
      <c r="C90" s="65">
        <f>C91+C92+C93+C94</f>
        <v>398039.80000000005</v>
      </c>
      <c r="D90" s="65">
        <f>D91+D92+D93+D94</f>
        <v>284646.60000000003</v>
      </c>
      <c r="E90" s="36">
        <f t="shared" si="12"/>
        <v>62.308772825389106</v>
      </c>
      <c r="F90" s="36">
        <f t="shared" si="13"/>
        <v>71.51209502165361</v>
      </c>
      <c r="G90" s="65">
        <f>G91+G92+G93+G94</f>
        <v>338334.2</v>
      </c>
      <c r="H90" s="36">
        <f t="shared" si="14"/>
        <v>84.13178449001019</v>
      </c>
      <c r="I90" s="65">
        <f>I91+I92+I93+I94</f>
        <v>24779.2</v>
      </c>
    </row>
    <row r="91" spans="1:9" ht="12.75">
      <c r="A91" s="15" t="s">
        <v>59</v>
      </c>
      <c r="B91" s="66">
        <v>252001.1</v>
      </c>
      <c r="C91" s="66">
        <v>247412</v>
      </c>
      <c r="D91" s="66">
        <v>210052.6</v>
      </c>
      <c r="E91" s="39">
        <f t="shared" si="12"/>
        <v>83.35384250306845</v>
      </c>
      <c r="F91" s="39">
        <f t="shared" si="13"/>
        <v>84.89992401338658</v>
      </c>
      <c r="G91" s="66">
        <v>295855.3</v>
      </c>
      <c r="H91" s="39">
        <f t="shared" si="14"/>
        <v>70.99842389167948</v>
      </c>
      <c r="I91" s="66">
        <v>287.1</v>
      </c>
    </row>
    <row r="92" spans="1:9" ht="12.75">
      <c r="A92" s="15" t="s">
        <v>60</v>
      </c>
      <c r="B92" s="66">
        <v>113815.7</v>
      </c>
      <c r="C92" s="66">
        <v>66897.5</v>
      </c>
      <c r="D92" s="66">
        <v>42282.7</v>
      </c>
      <c r="E92" s="39">
        <f t="shared" si="12"/>
        <v>37.15014712381508</v>
      </c>
      <c r="F92" s="39">
        <f t="shared" si="13"/>
        <v>63.205201988116144</v>
      </c>
      <c r="G92" s="66">
        <v>25429.9</v>
      </c>
      <c r="H92" s="39">
        <f t="shared" si="14"/>
        <v>166.27159367516188</v>
      </c>
      <c r="I92" s="66">
        <v>5584.2</v>
      </c>
    </row>
    <row r="93" spans="1:9" ht="12.75">
      <c r="A93" s="15" t="s">
        <v>61</v>
      </c>
      <c r="B93" s="66">
        <v>89203.6</v>
      </c>
      <c r="C93" s="66">
        <v>81918.4</v>
      </c>
      <c r="D93" s="66">
        <v>30499.4</v>
      </c>
      <c r="E93" s="39">
        <f t="shared" si="12"/>
        <v>34.19077256971691</v>
      </c>
      <c r="F93" s="39">
        <f t="shared" si="13"/>
        <v>37.231440067188814</v>
      </c>
      <c r="G93" s="66">
        <v>11238.4</v>
      </c>
      <c r="H93" s="39">
        <f t="shared" si="14"/>
        <v>271.38560649202736</v>
      </c>
      <c r="I93" s="66">
        <v>18907.9</v>
      </c>
    </row>
    <row r="94" spans="1:9" ht="12.75">
      <c r="A94" s="15" t="s">
        <v>62</v>
      </c>
      <c r="B94" s="66">
        <v>1811.9</v>
      </c>
      <c r="C94" s="66">
        <v>1811.9</v>
      </c>
      <c r="D94" s="66">
        <v>1811.9</v>
      </c>
      <c r="E94" s="39">
        <f t="shared" si="12"/>
        <v>100</v>
      </c>
      <c r="F94" s="39">
        <v>0</v>
      </c>
      <c r="G94" s="66">
        <v>5810.6</v>
      </c>
      <c r="H94" s="39">
        <v>0</v>
      </c>
      <c r="I94" s="66">
        <v>0</v>
      </c>
    </row>
    <row r="95" spans="1:9" ht="12.75">
      <c r="A95" s="18" t="s">
        <v>63</v>
      </c>
      <c r="B95" s="65">
        <f>B96+B97+B98+B99+B100</f>
        <v>993312.1</v>
      </c>
      <c r="C95" s="65">
        <f>C96+C97+C98+C99+C100</f>
        <v>684798.4</v>
      </c>
      <c r="D95" s="65">
        <f>D96+D97+D98+D99+D100</f>
        <v>663415.4</v>
      </c>
      <c r="E95" s="36">
        <f t="shared" si="12"/>
        <v>66.78821288898021</v>
      </c>
      <c r="F95" s="36">
        <f aca="true" t="shared" si="15" ref="F95:F113">$D:$D/$C:$C*100</f>
        <v>96.87747518101678</v>
      </c>
      <c r="G95" s="65">
        <f>G96+G97+G98+G99+G100</f>
        <v>624324.3</v>
      </c>
      <c r="H95" s="36">
        <f aca="true" t="shared" si="16" ref="H95:H111">$D:$D/$G:$G*100</f>
        <v>106.26134526559355</v>
      </c>
      <c r="I95" s="65">
        <f>I96+I97+I98+I99+I100</f>
        <v>34215</v>
      </c>
    </row>
    <row r="96" spans="1:9" ht="12.75">
      <c r="A96" s="15" t="s">
        <v>64</v>
      </c>
      <c r="B96" s="66">
        <v>363776.5</v>
      </c>
      <c r="C96" s="66">
        <v>253172.1</v>
      </c>
      <c r="D96" s="66">
        <v>247059.9</v>
      </c>
      <c r="E96" s="39">
        <f t="shared" si="12"/>
        <v>67.9152996414007</v>
      </c>
      <c r="F96" s="39">
        <f t="shared" si="15"/>
        <v>97.58575293249137</v>
      </c>
      <c r="G96" s="66">
        <v>239808.3</v>
      </c>
      <c r="H96" s="39">
        <f t="shared" si="16"/>
        <v>103.02391535238773</v>
      </c>
      <c r="I96" s="66">
        <v>14578.3</v>
      </c>
    </row>
    <row r="97" spans="1:9" ht="12.75">
      <c r="A97" s="15" t="s">
        <v>65</v>
      </c>
      <c r="B97" s="66">
        <v>440855.2</v>
      </c>
      <c r="C97" s="66">
        <v>301670.8</v>
      </c>
      <c r="D97" s="66">
        <v>296495</v>
      </c>
      <c r="E97" s="39">
        <f t="shared" si="12"/>
        <v>67.25450896348732</v>
      </c>
      <c r="F97" s="39">
        <f t="shared" si="15"/>
        <v>98.28428870145868</v>
      </c>
      <c r="G97" s="66">
        <v>340096.7</v>
      </c>
      <c r="H97" s="39">
        <f t="shared" si="16"/>
        <v>87.17961685602947</v>
      </c>
      <c r="I97" s="66">
        <v>8330.3</v>
      </c>
    </row>
    <row r="98" spans="1:9" ht="12.75">
      <c r="A98" s="15" t="s">
        <v>128</v>
      </c>
      <c r="B98" s="66">
        <v>116803.3</v>
      </c>
      <c r="C98" s="66">
        <v>78167.6</v>
      </c>
      <c r="D98" s="66">
        <v>72537</v>
      </c>
      <c r="E98" s="39">
        <f t="shared" si="12"/>
        <v>62.10184130071668</v>
      </c>
      <c r="F98" s="39">
        <f t="shared" si="15"/>
        <v>92.79675978282562</v>
      </c>
      <c r="G98" s="66">
        <v>0</v>
      </c>
      <c r="H98" s="39" t="e">
        <f t="shared" si="16"/>
        <v>#DIV/0!</v>
      </c>
      <c r="I98" s="66">
        <v>5854.4</v>
      </c>
    </row>
    <row r="99" spans="1:9" ht="12.75">
      <c r="A99" s="15" t="s">
        <v>66</v>
      </c>
      <c r="B99" s="66">
        <v>26446.7</v>
      </c>
      <c r="C99" s="66">
        <v>23030.1</v>
      </c>
      <c r="D99" s="66">
        <v>20360.9</v>
      </c>
      <c r="E99" s="39">
        <f t="shared" si="12"/>
        <v>76.98843333950927</v>
      </c>
      <c r="F99" s="39">
        <f t="shared" si="15"/>
        <v>88.4099504561422</v>
      </c>
      <c r="G99" s="66">
        <v>17660.9</v>
      </c>
      <c r="H99" s="39">
        <f t="shared" si="16"/>
        <v>115.28800910485874</v>
      </c>
      <c r="I99" s="66">
        <v>1995.6</v>
      </c>
    </row>
    <row r="100" spans="1:9" ht="12.75">
      <c r="A100" s="15" t="s">
        <v>67</v>
      </c>
      <c r="B100" s="66">
        <v>45430.4</v>
      </c>
      <c r="C100" s="66">
        <v>28757.8</v>
      </c>
      <c r="D100" s="38">
        <v>26962.6</v>
      </c>
      <c r="E100" s="39">
        <f t="shared" si="12"/>
        <v>59.34924631964499</v>
      </c>
      <c r="F100" s="39">
        <f t="shared" si="15"/>
        <v>93.7575196990034</v>
      </c>
      <c r="G100" s="38">
        <v>26758.4</v>
      </c>
      <c r="H100" s="39">
        <f t="shared" si="16"/>
        <v>100.76312485051422</v>
      </c>
      <c r="I100" s="38">
        <v>3456.4</v>
      </c>
    </row>
    <row r="101" spans="1:9" ht="25.5">
      <c r="A101" s="18" t="s">
        <v>68</v>
      </c>
      <c r="B101" s="65">
        <f>B102+B103</f>
        <v>103186.3</v>
      </c>
      <c r="C101" s="65">
        <f>C102+C103</f>
        <v>71299.29999999999</v>
      </c>
      <c r="D101" s="65">
        <f>D102+D103</f>
        <v>62523.5</v>
      </c>
      <c r="E101" s="36">
        <f t="shared" si="12"/>
        <v>60.59283063740051</v>
      </c>
      <c r="F101" s="36">
        <f t="shared" si="15"/>
        <v>87.69160426539953</v>
      </c>
      <c r="G101" s="65">
        <f>G102+G103</f>
        <v>67287.7</v>
      </c>
      <c r="H101" s="36">
        <f t="shared" si="16"/>
        <v>92.91965693581442</v>
      </c>
      <c r="I101" s="65">
        <f>I102+I103</f>
        <v>5741</v>
      </c>
    </row>
    <row r="102" spans="1:9" ht="12.75">
      <c r="A102" s="15" t="s">
        <v>69</v>
      </c>
      <c r="B102" s="66">
        <v>98344.2</v>
      </c>
      <c r="C102" s="66">
        <v>68638.9</v>
      </c>
      <c r="D102" s="66">
        <v>60049.1</v>
      </c>
      <c r="E102" s="39">
        <f t="shared" si="12"/>
        <v>61.060133693700294</v>
      </c>
      <c r="F102" s="39">
        <f t="shared" si="15"/>
        <v>87.4855220581915</v>
      </c>
      <c r="G102" s="66">
        <v>64876</v>
      </c>
      <c r="H102" s="39">
        <f t="shared" si="16"/>
        <v>92.55980639990135</v>
      </c>
      <c r="I102" s="66">
        <v>5572.4</v>
      </c>
    </row>
    <row r="103" spans="1:9" ht="25.5">
      <c r="A103" s="15" t="s">
        <v>70</v>
      </c>
      <c r="B103" s="66">
        <v>4842.1</v>
      </c>
      <c r="C103" s="66">
        <v>2660.4</v>
      </c>
      <c r="D103" s="66">
        <v>2474.4</v>
      </c>
      <c r="E103" s="39">
        <f t="shared" si="12"/>
        <v>51.10179467586378</v>
      </c>
      <c r="F103" s="39">
        <f t="shared" si="15"/>
        <v>93.00857013982859</v>
      </c>
      <c r="G103" s="66">
        <v>2411.7</v>
      </c>
      <c r="H103" s="39">
        <f t="shared" si="16"/>
        <v>102.59982584898621</v>
      </c>
      <c r="I103" s="66">
        <v>168.6</v>
      </c>
    </row>
    <row r="104" spans="1:9" ht="12.75">
      <c r="A104" s="18" t="s">
        <v>71</v>
      </c>
      <c r="B104" s="65">
        <f>B105+B106+B107+B108+B109</f>
        <v>145418.3</v>
      </c>
      <c r="C104" s="65">
        <f>C105+C106+C107+C108+C109</f>
        <v>102495</v>
      </c>
      <c r="D104" s="65">
        <f>D105+D106+D107+D108+D109</f>
        <v>88855.6</v>
      </c>
      <c r="E104" s="36">
        <f t="shared" si="12"/>
        <v>61.10345121624996</v>
      </c>
      <c r="F104" s="36">
        <f t="shared" si="15"/>
        <v>86.69261915215377</v>
      </c>
      <c r="G104" s="65">
        <f>G105+G106+G107+G108+G109</f>
        <v>76316.2</v>
      </c>
      <c r="H104" s="36">
        <f t="shared" si="16"/>
        <v>116.43084954439557</v>
      </c>
      <c r="I104" s="65">
        <f>I105+I106+I107+I108+I109</f>
        <v>21926.9</v>
      </c>
    </row>
    <row r="105" spans="1:9" ht="12.75">
      <c r="A105" s="15" t="s">
        <v>72</v>
      </c>
      <c r="B105" s="66">
        <v>961.2</v>
      </c>
      <c r="C105" s="66">
        <v>634.4</v>
      </c>
      <c r="D105" s="66">
        <v>616</v>
      </c>
      <c r="E105" s="39">
        <f t="shared" si="12"/>
        <v>64.08655846858093</v>
      </c>
      <c r="F105" s="39">
        <f t="shared" si="15"/>
        <v>97.09962168978564</v>
      </c>
      <c r="G105" s="66">
        <v>702.8</v>
      </c>
      <c r="H105" s="39">
        <f t="shared" si="16"/>
        <v>87.64940239043825</v>
      </c>
      <c r="I105" s="66">
        <v>76.8</v>
      </c>
    </row>
    <row r="106" spans="1:9" ht="12.75">
      <c r="A106" s="15" t="s">
        <v>73</v>
      </c>
      <c r="B106" s="66">
        <v>36604.9</v>
      </c>
      <c r="C106" s="66">
        <v>21687.9</v>
      </c>
      <c r="D106" s="66">
        <v>21687.9</v>
      </c>
      <c r="E106" s="39">
        <f t="shared" si="12"/>
        <v>59.24862518406005</v>
      </c>
      <c r="F106" s="39">
        <f t="shared" si="15"/>
        <v>100</v>
      </c>
      <c r="G106" s="66">
        <v>21570.8</v>
      </c>
      <c r="H106" s="39">
        <f t="shared" si="16"/>
        <v>100.54286350065831</v>
      </c>
      <c r="I106" s="66">
        <v>3151.9</v>
      </c>
    </row>
    <row r="107" spans="1:9" ht="12.75">
      <c r="A107" s="15" t="s">
        <v>74</v>
      </c>
      <c r="B107" s="66">
        <v>35494.6</v>
      </c>
      <c r="C107" s="66">
        <v>22586</v>
      </c>
      <c r="D107" s="66">
        <v>18169.2</v>
      </c>
      <c r="E107" s="39">
        <f t="shared" si="12"/>
        <v>51.188631510145214</v>
      </c>
      <c r="F107" s="39">
        <f t="shared" si="15"/>
        <v>80.4445231559373</v>
      </c>
      <c r="G107" s="66">
        <v>14678</v>
      </c>
      <c r="H107" s="39">
        <f t="shared" si="16"/>
        <v>123.78525684698187</v>
      </c>
      <c r="I107" s="66">
        <v>0</v>
      </c>
    </row>
    <row r="108" spans="1:9" ht="12.75">
      <c r="A108" s="15" t="s">
        <v>75</v>
      </c>
      <c r="B108" s="38">
        <v>44727.7</v>
      </c>
      <c r="C108" s="38">
        <v>39290</v>
      </c>
      <c r="D108" s="38">
        <v>30200.3</v>
      </c>
      <c r="E108" s="39">
        <f t="shared" si="12"/>
        <v>67.52035092347695</v>
      </c>
      <c r="F108" s="39">
        <f t="shared" si="15"/>
        <v>76.86510562484092</v>
      </c>
      <c r="G108" s="38">
        <v>21840</v>
      </c>
      <c r="H108" s="39">
        <f t="shared" si="16"/>
        <v>138.2797619047619</v>
      </c>
      <c r="I108" s="38">
        <v>16319</v>
      </c>
    </row>
    <row r="109" spans="1:9" ht="12.75">
      <c r="A109" s="15" t="s">
        <v>76</v>
      </c>
      <c r="B109" s="66">
        <v>27629.9</v>
      </c>
      <c r="C109" s="66">
        <v>18296.7</v>
      </c>
      <c r="D109" s="66">
        <v>18182.2</v>
      </c>
      <c r="E109" s="39">
        <f t="shared" si="12"/>
        <v>65.80624613190781</v>
      </c>
      <c r="F109" s="39">
        <f t="shared" si="15"/>
        <v>99.37420409144818</v>
      </c>
      <c r="G109" s="66">
        <v>17524.6</v>
      </c>
      <c r="H109" s="39">
        <f t="shared" si="16"/>
        <v>103.75243942800407</v>
      </c>
      <c r="I109" s="66">
        <v>2379.2</v>
      </c>
    </row>
    <row r="110" spans="1:9" ht="12.75">
      <c r="A110" s="18" t="s">
        <v>84</v>
      </c>
      <c r="B110" s="37">
        <f>B111+B112+B113</f>
        <v>15585.800000000001</v>
      </c>
      <c r="C110" s="37">
        <f>C111+C112+C113</f>
        <v>9670.900000000001</v>
      </c>
      <c r="D110" s="37">
        <f>D111+D112+D113</f>
        <v>9464.1</v>
      </c>
      <c r="E110" s="36">
        <f t="shared" si="12"/>
        <v>60.72258081073798</v>
      </c>
      <c r="F110" s="36">
        <f t="shared" si="15"/>
        <v>97.86162611545977</v>
      </c>
      <c r="G110" s="37">
        <f>G111+G112+G113</f>
        <v>26666.100000000002</v>
      </c>
      <c r="H110" s="36">
        <f t="shared" si="16"/>
        <v>35.491129186495215</v>
      </c>
      <c r="I110" s="37">
        <f>I111+I112+I113</f>
        <v>1076.7</v>
      </c>
    </row>
    <row r="111" spans="1:9" ht="12.75">
      <c r="A111" s="11" t="s">
        <v>85</v>
      </c>
      <c r="B111" s="38">
        <v>6298.1</v>
      </c>
      <c r="C111" s="38">
        <v>3852.6</v>
      </c>
      <c r="D111" s="38">
        <v>3851.4</v>
      </c>
      <c r="E111" s="39">
        <f t="shared" si="12"/>
        <v>61.15177593242406</v>
      </c>
      <c r="F111" s="39">
        <f t="shared" si="15"/>
        <v>99.96885220370659</v>
      </c>
      <c r="G111" s="38">
        <v>4217.1</v>
      </c>
      <c r="H111" s="39">
        <f t="shared" si="16"/>
        <v>91.32816390410471</v>
      </c>
      <c r="I111" s="38">
        <v>312.8</v>
      </c>
    </row>
    <row r="112" spans="1:9" ht="12.75">
      <c r="A112" s="19" t="s">
        <v>86</v>
      </c>
      <c r="B112" s="38">
        <v>6826.1</v>
      </c>
      <c r="C112" s="38">
        <v>4272.6</v>
      </c>
      <c r="D112" s="38">
        <v>4173.2</v>
      </c>
      <c r="E112" s="39">
        <f t="shared" si="12"/>
        <v>61.1359341351577</v>
      </c>
      <c r="F112" s="39">
        <f t="shared" si="15"/>
        <v>97.6735477226981</v>
      </c>
      <c r="G112" s="38">
        <v>21276.3</v>
      </c>
      <c r="H112" s="39">
        <v>0</v>
      </c>
      <c r="I112" s="38">
        <v>600.4</v>
      </c>
    </row>
    <row r="113" spans="1:9" ht="24.75" customHeight="1">
      <c r="A113" s="20" t="s">
        <v>96</v>
      </c>
      <c r="B113" s="38">
        <v>2461.6</v>
      </c>
      <c r="C113" s="38">
        <v>1545.7</v>
      </c>
      <c r="D113" s="38">
        <v>1439.5</v>
      </c>
      <c r="E113" s="39">
        <f t="shared" si="12"/>
        <v>58.47822554436139</v>
      </c>
      <c r="F113" s="39">
        <f t="shared" si="15"/>
        <v>93.12932651872937</v>
      </c>
      <c r="G113" s="38">
        <v>1172.7</v>
      </c>
      <c r="H113" s="39"/>
      <c r="I113" s="38">
        <v>163.5</v>
      </c>
    </row>
    <row r="114" spans="1:9" ht="25.5">
      <c r="A114" s="21" t="s">
        <v>112</v>
      </c>
      <c r="B114" s="37">
        <f aca="true" t="shared" si="17" ref="B114:I114">B115</f>
        <v>0</v>
      </c>
      <c r="C114" s="37">
        <f t="shared" si="17"/>
        <v>0</v>
      </c>
      <c r="D114" s="37">
        <f t="shared" si="17"/>
        <v>0</v>
      </c>
      <c r="E114" s="37">
        <f t="shared" si="17"/>
        <v>0</v>
      </c>
      <c r="F114" s="37">
        <f t="shared" si="17"/>
        <v>0</v>
      </c>
      <c r="G114" s="37">
        <f t="shared" si="17"/>
        <v>48</v>
      </c>
      <c r="H114" s="37">
        <f t="shared" si="17"/>
        <v>0</v>
      </c>
      <c r="I114" s="37">
        <f t="shared" si="17"/>
        <v>0</v>
      </c>
    </row>
    <row r="115" spans="1:9" ht="26.25" customHeight="1">
      <c r="A115" s="20" t="s">
        <v>113</v>
      </c>
      <c r="B115" s="38">
        <v>0</v>
      </c>
      <c r="C115" s="38">
        <v>0</v>
      </c>
      <c r="D115" s="38">
        <v>0</v>
      </c>
      <c r="E115" s="39">
        <v>0</v>
      </c>
      <c r="F115" s="39">
        <v>0</v>
      </c>
      <c r="G115" s="66">
        <v>48</v>
      </c>
      <c r="H115" s="39">
        <v>0</v>
      </c>
      <c r="I115" s="38">
        <v>0</v>
      </c>
    </row>
    <row r="116" spans="1:9" ht="13.5" customHeight="1">
      <c r="A116" s="22" t="s">
        <v>77</v>
      </c>
      <c r="B116" s="65">
        <f>B74+B83+B84+B85+B90+B95+B101+B104+B110+B114</f>
        <v>2015145.3</v>
      </c>
      <c r="C116" s="65">
        <f>C74+C83+C84+C85+C90+C95+C101+C104+C110+C114</f>
        <v>1481528.4000000001</v>
      </c>
      <c r="D116" s="65">
        <f>D74+D83+D84+D85+D90+D95+D101+D104+D110+D114</f>
        <v>1239190.6</v>
      </c>
      <c r="E116" s="36">
        <f>$D:$D/$B:$B*100</f>
        <v>61.49385853218624</v>
      </c>
      <c r="F116" s="36">
        <f>$D:$D/$C:$C*100</f>
        <v>83.64271653516732</v>
      </c>
      <c r="G116" s="65">
        <f>G74+G83+G84+G85+G90+G95+G101+G104+G110+G114</f>
        <v>1251545.9</v>
      </c>
      <c r="H116" s="36">
        <f>$D:$D/$G:$G*100</f>
        <v>99.01279689382548</v>
      </c>
      <c r="I116" s="65">
        <f>I74+I83+I84+I85+I90+I95+I101+I104+I110+I114</f>
        <v>103106.59999999999</v>
      </c>
    </row>
    <row r="117" spans="1:9" ht="60" customHeight="1">
      <c r="A117" s="23" t="s">
        <v>78</v>
      </c>
      <c r="B117" s="40">
        <f>B72-B116</f>
        <v>-226372.8999999999</v>
      </c>
      <c r="C117" s="40">
        <f>C72-C116</f>
        <v>-281404.6000000001</v>
      </c>
      <c r="D117" s="40">
        <f>D72-D116</f>
        <v>-99973.70000000019</v>
      </c>
      <c r="E117" s="40"/>
      <c r="F117" s="40"/>
      <c r="G117" s="40">
        <f>G72-G116</f>
        <v>31854.600000000093</v>
      </c>
      <c r="H117" s="40"/>
      <c r="I117" s="40">
        <f>I72-I116</f>
        <v>12435.900000000023</v>
      </c>
    </row>
    <row r="118" spans="1:9" ht="26.25" customHeight="1">
      <c r="A118" s="3" t="s">
        <v>79</v>
      </c>
      <c r="B118" s="38" t="s">
        <v>124</v>
      </c>
      <c r="C118" s="38"/>
      <c r="D118" s="38" t="s">
        <v>132</v>
      </c>
      <c r="E118" s="38"/>
      <c r="F118" s="38"/>
      <c r="G118" s="38"/>
      <c r="H118" s="37"/>
      <c r="I118" s="38"/>
    </row>
    <row r="119" spans="1:9" ht="24" customHeight="1">
      <c r="A119" s="8" t="s">
        <v>80</v>
      </c>
      <c r="B119" s="37">
        <v>231303.9</v>
      </c>
      <c r="C119" s="38"/>
      <c r="D119" s="37">
        <f>SUM(D121:D122)</f>
        <v>131330.3</v>
      </c>
      <c r="E119" s="38"/>
      <c r="F119" s="38"/>
      <c r="G119" s="67"/>
      <c r="H119" s="41"/>
      <c r="I119" s="37">
        <f>SUM(I121:I122)</f>
        <v>12436</v>
      </c>
    </row>
    <row r="120" spans="1:9" ht="12.75">
      <c r="A120" s="3" t="s">
        <v>7</v>
      </c>
      <c r="B120" s="38"/>
      <c r="C120" s="38"/>
      <c r="D120" s="38"/>
      <c r="E120" s="38"/>
      <c r="F120" s="38"/>
      <c r="G120" s="38"/>
      <c r="H120" s="41"/>
      <c r="I120" s="38"/>
    </row>
    <row r="121" spans="1:9" ht="12" customHeight="1">
      <c r="A121" s="10" t="s">
        <v>81</v>
      </c>
      <c r="B121" s="38">
        <v>142389.3</v>
      </c>
      <c r="C121" s="38"/>
      <c r="D121" s="38">
        <v>53321.9</v>
      </c>
      <c r="E121" s="38"/>
      <c r="F121" s="38"/>
      <c r="G121" s="38"/>
      <c r="H121" s="41"/>
      <c r="I121" s="38">
        <v>-2697.2</v>
      </c>
    </row>
    <row r="122" spans="1:9" ht="12.75">
      <c r="A122" s="3" t="s">
        <v>82</v>
      </c>
      <c r="B122" s="38">
        <v>88914.6</v>
      </c>
      <c r="C122" s="38"/>
      <c r="D122" s="38">
        <v>78008.4</v>
      </c>
      <c r="E122" s="38"/>
      <c r="F122" s="38"/>
      <c r="G122" s="38"/>
      <c r="H122" s="41"/>
      <c r="I122" s="38">
        <v>15133.2</v>
      </c>
    </row>
    <row r="123" spans="1:9" ht="12.75" hidden="1">
      <c r="A123" s="5" t="s">
        <v>108</v>
      </c>
      <c r="B123" s="42"/>
      <c r="C123" s="42"/>
      <c r="D123" s="42"/>
      <c r="E123" s="42"/>
      <c r="F123" s="42"/>
      <c r="G123" s="42"/>
      <c r="H123" s="43"/>
      <c r="I123" s="42"/>
    </row>
    <row r="124" ht="12" customHeight="1">
      <c r="A124" s="24"/>
    </row>
    <row r="125" spans="1:2" ht="12.75" hidden="1">
      <c r="A125" s="25"/>
      <c r="B125" s="68"/>
    </row>
    <row r="126" spans="1:9" ht="31.5">
      <c r="A126" s="26" t="s">
        <v>121</v>
      </c>
      <c r="B126" s="34"/>
      <c r="C126" s="34"/>
      <c r="D126" s="34"/>
      <c r="E126" s="34"/>
      <c r="F126" s="34"/>
      <c r="G126" s="34"/>
      <c r="H126" s="34" t="s">
        <v>103</v>
      </c>
      <c r="I126" s="35"/>
    </row>
    <row r="127" spans="1:9" ht="12.75">
      <c r="A127" s="25"/>
      <c r="B127" s="35"/>
      <c r="C127" s="35"/>
      <c r="D127" s="35"/>
      <c r="E127" s="35"/>
      <c r="F127" s="35"/>
      <c r="G127" s="35"/>
      <c r="H127" s="35"/>
      <c r="I127" s="35"/>
    </row>
    <row r="129" ht="12.75">
      <c r="A129" s="32" t="s">
        <v>109</v>
      </c>
    </row>
  </sheetData>
  <sheetProtection/>
  <mergeCells count="14">
    <mergeCell ref="I9:I10"/>
    <mergeCell ref="G9:G10"/>
    <mergeCell ref="F9:F10"/>
    <mergeCell ref="A9:A10"/>
    <mergeCell ref="B9:B10"/>
    <mergeCell ref="C9:C10"/>
    <mergeCell ref="D9:D10"/>
    <mergeCell ref="E9:E10"/>
    <mergeCell ref="A73:I73"/>
    <mergeCell ref="A1:H1"/>
    <mergeCell ref="A2:H2"/>
    <mergeCell ref="A3:H3"/>
    <mergeCell ref="A6:I6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2017-09-07T04:49:20Z</cp:lastPrinted>
  <dcterms:created xsi:type="dcterms:W3CDTF">2010-09-10T01:16:58Z</dcterms:created>
  <dcterms:modified xsi:type="dcterms:W3CDTF">2017-09-07T04:55:33Z</dcterms:modified>
  <cp:category/>
  <cp:version/>
  <cp:contentType/>
  <cp:contentStatus/>
</cp:coreProperties>
</file>