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355" windowHeight="834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<sst xmlns="http://schemas.openxmlformats.org/spreadsheetml/2006/main" count="135" uniqueCount="135">
  <si>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</si>
  <si>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</si>
  <si>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</si>
  <si>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</si>
  <si>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</si>
  <si>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</si>
  <si>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</si>
  <si>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</si>
  <si>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</si>
  <si>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</si>
  <si>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</si>
  <si>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НАЛОГИ НА ИМУЩЕСТВО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</si>
  <si>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</si>
  <si>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</si>
  <si>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</si>
  <si>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</si>
  <si>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</si>
  <si>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</si>
  <si>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</si>
  <si>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</si>
  <si>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сдачи в аренду имущества, находящегося в оперативном управлении органов управления городских округов и созданных ими учреждений и в хоз. ведении  МУП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</si>
  <si>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</si>
  <si>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</si>
  <si>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</si>
  <si>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</si>
  <si>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</si>
  <si>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</si>
  <si>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</si>
  <si>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о применении ККТ (1 16 06000)</t>
  </si>
  <si>
    <t>- доходы от возмещения ущерба при возникновении страховых случаев (1 16 230000)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</si>
  <si>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</si>
  <si>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</si>
  <si>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</si>
  <si>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</si>
  <si>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</si>
  <si>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</si>
  <si>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</si>
  <si>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</si>
  <si>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</si>
  <si>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</si>
  <si>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</si>
  <si>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</si>
  <si>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</si>
  <si>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</si>
  <si>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</si>
  <si>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</si>
  <si>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</si>
  <si>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</si>
  <si>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</si>
  <si>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</si>
  <si>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</si>
  <si>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</si>
  <si>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</si>
  <si>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</si>
  <si>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</si>
  <si>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</si>
  <si>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</si>
  <si>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</si>
  <si>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</si>
  <si>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</si>
  <si>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</si>
  <si>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</si>
  <si>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</si>
  <si>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</si>
  <si>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</si>
  <si>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</si>
  <si>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</si>
  <si>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</si>
  <si>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</si>
  <si>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</si>
  <si>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</si>
  <si>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</si>
  <si>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</si>
  <si>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</si>
  <si>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</si>
  <si>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</si>
  <si>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</si>
  <si>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</si>
  <si>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</si>
  <si>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</si>
  <si>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</si>
  <si>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</si>
  <si>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</si>
  <si>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ПРОЧИЕ БЕЗВОЗМЕЗДНЫЕ ПОСТУПЛЕНИЯ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</si>
  <si>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</si>
  <si>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</si>
  <si>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</si>
  <si>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</si>
  <si>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</si>
  <si>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</si>
  <si>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</si>
  <si>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</si>
  <si>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</si>
  <si>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</si>
  <si>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</si>
  <si>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</si>
  <si>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</si>
  <si>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</si>
  <si>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</si>
  <si>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</si>
  <si>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</si>
  <si>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</si>
  <si>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</si>
  <si>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</si>
  <si>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(1 16 43000)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</si>
  <si>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</si>
  <si>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</si>
  <si>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Денежные взыскания (штрафы) за нарушения законодательства Российской Федерации о промышленной безопасности (1 16 45000)</t>
  </si>
  <si>
    <t>- грант "Спид"</t>
  </si>
  <si>
    <t xml:space="preserve"> </t>
  </si>
  <si>
    <t xml:space="preserve">налог, взимаемый в связи  с  применением патентной системы налогообложения
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</si>
  <si>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</si>
  <si>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</si>
  <si>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</si>
  <si>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Суммы по искам о возмещении вреда, причиненного окружающей среде, подлежащие зачислению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 (1 16 35020)</t>
  </si>
  <si>
    <t>Денежные взыскания (штрафы) за нарушение законодательства Российской Федерации об электроэнергетике (федеральные государственные органы, Банк России, органы управления государственными внебюджетными фондами Российской Федерации) (1 16 41000)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</si>
  <si>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</si>
  <si>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</si>
  <si>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</si>
  <si>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</si>
  <si>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</si>
  <si>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</si>
  <si>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</si>
  <si>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</si>
  <si>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На 01.01.2017 </t>
  </si>
  <si>
    <t>земельный налог с организаций</t>
  </si>
  <si>
    <t>земельный налог с физических лиц</t>
  </si>
  <si>
    <t>Земельный налог:</t>
  </si>
  <si>
    <t>Дополнительное образование</t>
  </si>
  <si>
    <t>Факт за аналогичный период 2016 г.</t>
  </si>
  <si>
    <t>Водное хозяйство</t>
  </si>
  <si>
    <t>на 01 октября 2017 года</t>
  </si>
  <si>
    <t>План за 9 месяцев 2017 г.</t>
  </si>
  <si>
    <t>На  01.10.2017</t>
  </si>
  <si>
    <t xml:space="preserve">  прочие межбюджетные трансферты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</si>
</sst>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3" fillId="0" borderId="11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Alignment="1" applyProtection="1">
      <alignment horizontal="justify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00">
      <selection activeCell="F108" sqref="F108"/>
    </sheetView>
  </sheetViews>
  <sheetFormatPr defaultColWidth="9.00390625" defaultRowHeight="12.75"/>
  <cols>
    <col min="1" max="1" width="44.875" style="32" customWidth="1"/>
    <col min="2" max="2" width="11.25390625" style="33" customWidth="1"/>
    <col min="3" max="3" width="13.125" style="33" customWidth="1"/>
    <col min="4" max="4" width="11.625" style="33" customWidth="1"/>
    <col min="5" max="5" width="12.75390625" style="33" customWidth="1"/>
    <col min="6" max="6" width="14.125" style="33" customWidth="1"/>
    <col min="7" max="7" width="12.00390625" style="33" customWidth="1"/>
    <col min="8" max="9" width="10.00390625" style="33" customWidth="1"/>
    <col min="10" max="16384" width="9.125" style="32" customWidth="1"/>
  </cols>
  <sheetData>
    <row r="1" spans="1:9" ht="15">
      <c r="A1" s="53" t="s">
        <v>0</v>
      </c>
      <c r="B1" s="53"/>
      <c r="C1" s="53"/>
      <c r="D1" s="53"/>
      <c r="E1" s="53"/>
      <c r="F1" s="53"/>
      <c r="G1" s="53"/>
      <c r="H1" s="53"/>
      <c r="I1" s="59"/>
    </row>
    <row r="2" spans="1:9" ht="15">
      <c r="A2" s="54" t="s">
        <v>131</v>
      </c>
      <c r="B2" s="54"/>
      <c r="C2" s="54"/>
      <c r="D2" s="54"/>
      <c r="E2" s="54"/>
      <c r="F2" s="54"/>
      <c r="G2" s="54"/>
      <c r="H2" s="54"/>
      <c r="I2" s="60"/>
    </row>
    <row r="3" spans="1:9" ht="5.25" customHeight="1" hidden="1">
      <c r="A3" s="55" t="s">
        <v>1</v>
      </c>
      <c r="B3" s="55"/>
      <c r="C3" s="55"/>
      <c r="D3" s="55"/>
      <c r="E3" s="55"/>
      <c r="F3" s="55"/>
      <c r="G3" s="55"/>
      <c r="H3" s="55"/>
      <c r="I3" s="61"/>
    </row>
    <row r="4" spans="1:9" ht="49.5" customHeight="1">
      <c r="A4" s="9" t="s">
        <v>2</v>
      </c>
      <c r="B4" s="27" t="s">
        <v>3</v>
      </c>
      <c r="C4" s="27" t="s">
        <v>132</v>
      </c>
      <c r="D4" s="27" t="s">
        <v>89</v>
      </c>
      <c r="E4" s="27" t="s">
        <v>88</v>
      </c>
      <c r="F4" s="27" t="s">
        <v>90</v>
      </c>
      <c r="G4" s="27" t="s">
        <v>129</v>
      </c>
      <c r="H4" s="28" t="s">
        <v>87</v>
      </c>
      <c r="I4" s="27" t="s">
        <v>92</v>
      </c>
    </row>
    <row r="5" spans="1:9" ht="18" customHeight="1" thickBot="1">
      <c r="A5" s="12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62">
        <v>9</v>
      </c>
    </row>
    <row r="6" spans="1:9" ht="19.5" customHeight="1">
      <c r="A6" s="56" t="s">
        <v>4</v>
      </c>
      <c r="B6" s="57"/>
      <c r="C6" s="57"/>
      <c r="D6" s="57"/>
      <c r="E6" s="57"/>
      <c r="F6" s="57"/>
      <c r="G6" s="57"/>
      <c r="H6" s="57"/>
      <c r="I6" s="58"/>
    </row>
    <row r="7" spans="1:9" ht="12.75">
      <c r="A7" s="6" t="s">
        <v>5</v>
      </c>
      <c r="B7" s="36">
        <f>B8+B9</f>
        <v>278279</v>
      </c>
      <c r="C7" s="36">
        <f>C8+C9</f>
        <v>196129</v>
      </c>
      <c r="D7" s="36">
        <f>D8+D9</f>
        <v>194927.69999999998</v>
      </c>
      <c r="E7" s="36">
        <f>$D:$D/$B:$B*100</f>
        <v>70.04757814998615</v>
      </c>
      <c r="F7" s="36">
        <f>$D:$D/$C:$C*100</f>
        <v>99.3874949650485</v>
      </c>
      <c r="G7" s="36">
        <f>G8+G9</f>
        <v>192241.69999999998</v>
      </c>
      <c r="H7" s="36">
        <f>$D:$D/$G:$G*100</f>
        <v>101.3971994629677</v>
      </c>
      <c r="I7" s="36">
        <f>I8+I9</f>
        <v>20462.600000000002</v>
      </c>
    </row>
    <row r="8" spans="1:9" ht="25.5">
      <c r="A8" s="4" t="s">
        <v>6</v>
      </c>
      <c r="B8" s="37">
        <v>4180</v>
      </c>
      <c r="C8" s="37">
        <v>3310</v>
      </c>
      <c r="D8" s="37">
        <v>3917.3</v>
      </c>
      <c r="E8" s="36">
        <f>$D:$D/$B:$B*100</f>
        <v>93.7153110047847</v>
      </c>
      <c r="F8" s="36">
        <f>$D:$D/$C:$C*100</f>
        <v>118.3474320241692</v>
      </c>
      <c r="G8" s="37">
        <v>6475.5</v>
      </c>
      <c r="H8" s="36">
        <f>$D:$D/$G:$G*100</f>
        <v>60.49417033433711</v>
      </c>
      <c r="I8" s="37">
        <v>967.4</v>
      </c>
    </row>
    <row r="9" spans="1:9" ht="12.75">
      <c r="A9" s="46" t="s">
        <v>91</v>
      </c>
      <c r="B9" s="44">
        <f>B11+B12+B13+B14</f>
        <v>274099</v>
      </c>
      <c r="C9" s="44">
        <f>C11+C12+C13+C14</f>
        <v>192819</v>
      </c>
      <c r="D9" s="44">
        <f>D11+D12+D13+D14</f>
        <v>191010.4</v>
      </c>
      <c r="E9" s="48">
        <f>$D:$D/$B:$B*100</f>
        <v>69.68664606583752</v>
      </c>
      <c r="F9" s="44">
        <f>$D:$D/$C:$C*100</f>
        <v>99.06202189618243</v>
      </c>
      <c r="G9" s="44">
        <f>G11+G12+G13+G14</f>
        <v>185766.19999999998</v>
      </c>
      <c r="H9" s="48">
        <f>$D:$D/$G:$G*100</f>
        <v>102.82301085988732</v>
      </c>
      <c r="I9" s="44">
        <f>I11+I12+I13+I14</f>
        <v>19495.2</v>
      </c>
    </row>
    <row r="10" spans="1:9" ht="12.75">
      <c r="A10" s="47"/>
      <c r="B10" s="63"/>
      <c r="C10" s="63"/>
      <c r="D10" s="63"/>
      <c r="E10" s="49"/>
      <c r="F10" s="45"/>
      <c r="G10" s="63"/>
      <c r="H10" s="49"/>
      <c r="I10" s="63"/>
    </row>
    <row r="11" spans="1:9" ht="51" customHeight="1">
      <c r="A11" s="1" t="s">
        <v>97</v>
      </c>
      <c r="B11" s="38">
        <v>269489</v>
      </c>
      <c r="C11" s="38">
        <v>189019</v>
      </c>
      <c r="D11" s="38">
        <v>184020.3</v>
      </c>
      <c r="E11" s="39">
        <f aca="true" t="shared" si="0" ref="E11:E30">$D:$D/$B:$B*100</f>
        <v>68.28490216669326</v>
      </c>
      <c r="F11" s="39">
        <f aca="true" t="shared" si="1" ref="F11:F21">$D:$D/$C:$C*100</f>
        <v>97.35545103931351</v>
      </c>
      <c r="G11" s="38">
        <v>181730.4</v>
      </c>
      <c r="H11" s="39">
        <f aca="true" t="shared" si="2" ref="H11:H30">$D:$D/$G:$G*100</f>
        <v>101.26005335375919</v>
      </c>
      <c r="I11" s="38">
        <v>19048.8</v>
      </c>
    </row>
    <row r="12" spans="1:9" ht="89.25">
      <c r="A12" s="2" t="s">
        <v>122</v>
      </c>
      <c r="B12" s="38">
        <v>680</v>
      </c>
      <c r="C12" s="38">
        <v>570</v>
      </c>
      <c r="D12" s="38">
        <v>894.9</v>
      </c>
      <c r="E12" s="39">
        <f t="shared" si="0"/>
        <v>131.60294117647058</v>
      </c>
      <c r="F12" s="39">
        <f t="shared" si="1"/>
        <v>157</v>
      </c>
      <c r="G12" s="38">
        <v>521.6</v>
      </c>
      <c r="H12" s="39">
        <f t="shared" si="2"/>
        <v>171.5682515337423</v>
      </c>
      <c r="I12" s="38">
        <v>41.8</v>
      </c>
    </row>
    <row r="13" spans="1:9" ht="25.5">
      <c r="A13" s="3" t="s">
        <v>98</v>
      </c>
      <c r="B13" s="38">
        <v>950</v>
      </c>
      <c r="C13" s="38">
        <v>800</v>
      </c>
      <c r="D13" s="38">
        <v>2145.2</v>
      </c>
      <c r="E13" s="39">
        <f t="shared" si="0"/>
        <v>225.81052631578947</v>
      </c>
      <c r="F13" s="39">
        <f t="shared" si="1"/>
        <v>268.15</v>
      </c>
      <c r="G13" s="38">
        <v>795.4</v>
      </c>
      <c r="H13" s="39">
        <f t="shared" si="2"/>
        <v>269.70077948202163</v>
      </c>
      <c r="I13" s="38">
        <v>13.4</v>
      </c>
    </row>
    <row r="14" spans="1:9" ht="65.25" customHeight="1">
      <c r="A14" s="7" t="s">
        <v>105</v>
      </c>
      <c r="B14" s="38">
        <v>2980</v>
      </c>
      <c r="C14" s="64">
        <v>2430</v>
      </c>
      <c r="D14" s="38">
        <v>3950</v>
      </c>
      <c r="E14" s="39">
        <f t="shared" si="0"/>
        <v>132.5503355704698</v>
      </c>
      <c r="F14" s="39">
        <f t="shared" si="1"/>
        <v>162.5514403292181</v>
      </c>
      <c r="G14" s="38">
        <v>2718.8</v>
      </c>
      <c r="H14" s="39">
        <f t="shared" si="2"/>
        <v>145.28468441959689</v>
      </c>
      <c r="I14" s="38">
        <v>391.2</v>
      </c>
    </row>
    <row r="15" spans="1:9" ht="39.75" customHeight="1">
      <c r="A15" s="29" t="s">
        <v>116</v>
      </c>
      <c r="B15" s="65">
        <f>B16+B17+B18+B19</f>
        <v>19000</v>
      </c>
      <c r="C15" s="65">
        <f>C16+C17+C18+C19</f>
        <v>14375</v>
      </c>
      <c r="D15" s="65">
        <f>D16+D17+D18+D19</f>
        <v>13060.300000000001</v>
      </c>
      <c r="E15" s="36">
        <f t="shared" si="0"/>
        <v>68.73842105263158</v>
      </c>
      <c r="F15" s="36">
        <f t="shared" si="1"/>
        <v>90.85426086956522</v>
      </c>
      <c r="G15" s="65">
        <f>G16+G17+G18+G19</f>
        <v>18044.5</v>
      </c>
      <c r="H15" s="36">
        <f t="shared" si="2"/>
        <v>72.37828701266315</v>
      </c>
      <c r="I15" s="65">
        <f>I16+I17+I18+I19</f>
        <v>1619.2</v>
      </c>
    </row>
    <row r="16" spans="1:9" ht="37.5" customHeight="1">
      <c r="A16" s="10" t="s">
        <v>117</v>
      </c>
      <c r="B16" s="38">
        <v>6900</v>
      </c>
      <c r="C16" s="64">
        <v>5200</v>
      </c>
      <c r="D16" s="38">
        <v>5281.1</v>
      </c>
      <c r="E16" s="39">
        <f t="shared" si="0"/>
        <v>76.53768115942029</v>
      </c>
      <c r="F16" s="39">
        <f t="shared" si="1"/>
        <v>101.5596153846154</v>
      </c>
      <c r="G16" s="38">
        <v>6064.9</v>
      </c>
      <c r="H16" s="39">
        <f t="shared" si="2"/>
        <v>87.07645633068972</v>
      </c>
      <c r="I16" s="38">
        <v>695.1</v>
      </c>
    </row>
    <row r="17" spans="1:9" ht="56.25" customHeight="1">
      <c r="A17" s="10" t="s">
        <v>118</v>
      </c>
      <c r="B17" s="38">
        <v>100</v>
      </c>
      <c r="C17" s="64">
        <v>75</v>
      </c>
      <c r="D17" s="38">
        <v>56</v>
      </c>
      <c r="E17" s="39">
        <f t="shared" si="0"/>
        <v>56.00000000000001</v>
      </c>
      <c r="F17" s="39">
        <f t="shared" si="1"/>
        <v>74.66666666666667</v>
      </c>
      <c r="G17" s="38">
        <v>96.7</v>
      </c>
      <c r="H17" s="39">
        <f t="shared" si="2"/>
        <v>57.91106514994829</v>
      </c>
      <c r="I17" s="38">
        <v>6.7</v>
      </c>
    </row>
    <row r="18" spans="1:9" ht="55.5" customHeight="1">
      <c r="A18" s="10" t="s">
        <v>119</v>
      </c>
      <c r="B18" s="38">
        <v>13000</v>
      </c>
      <c r="C18" s="64">
        <v>9850</v>
      </c>
      <c r="D18" s="38">
        <v>8816.1</v>
      </c>
      <c r="E18" s="39">
        <f t="shared" si="0"/>
        <v>67.81615384615385</v>
      </c>
      <c r="F18" s="39">
        <f t="shared" si="1"/>
        <v>89.5035532994924</v>
      </c>
      <c r="G18" s="38">
        <v>12720.4</v>
      </c>
      <c r="H18" s="39">
        <f t="shared" si="2"/>
        <v>69.30678280557215</v>
      </c>
      <c r="I18" s="38">
        <v>1107.2</v>
      </c>
    </row>
    <row r="19" spans="1:9" ht="54" customHeight="1">
      <c r="A19" s="10" t="s">
        <v>120</v>
      </c>
      <c r="B19" s="38">
        <v>-1000</v>
      </c>
      <c r="C19" s="64">
        <v>-750</v>
      </c>
      <c r="D19" s="38">
        <v>-1092.9</v>
      </c>
      <c r="E19" s="39">
        <f t="shared" si="0"/>
        <v>109.28999999999999</v>
      </c>
      <c r="F19" s="39">
        <f t="shared" si="1"/>
        <v>145.72</v>
      </c>
      <c r="G19" s="38">
        <v>-837.5</v>
      </c>
      <c r="H19" s="39">
        <f t="shared" si="2"/>
        <v>130.4955223880597</v>
      </c>
      <c r="I19" s="38">
        <v>-189.8</v>
      </c>
    </row>
    <row r="20" spans="1:9" ht="12.75">
      <c r="A20" s="8" t="s">
        <v>8</v>
      </c>
      <c r="B20" s="65">
        <f>B21+B22+B23</f>
        <v>37851</v>
      </c>
      <c r="C20" s="65">
        <f>C21+C22+C23</f>
        <v>28251</v>
      </c>
      <c r="D20" s="65">
        <f>D21+D22+D23</f>
        <v>25772.300000000003</v>
      </c>
      <c r="E20" s="36">
        <f t="shared" si="0"/>
        <v>68.08882195978971</v>
      </c>
      <c r="F20" s="36">
        <f t="shared" si="1"/>
        <v>91.22615128668012</v>
      </c>
      <c r="G20" s="65">
        <f>G21+G22+G23</f>
        <v>27207.5</v>
      </c>
      <c r="H20" s="36">
        <f t="shared" si="2"/>
        <v>94.72498391987504</v>
      </c>
      <c r="I20" s="65">
        <f>I21+I22+I23</f>
        <v>319.8</v>
      </c>
    </row>
    <row r="21" spans="1:9" ht="12.75">
      <c r="A21" s="3" t="s">
        <v>9</v>
      </c>
      <c r="B21" s="38">
        <v>36600</v>
      </c>
      <c r="C21" s="38">
        <v>27300</v>
      </c>
      <c r="D21" s="38">
        <v>24923.9</v>
      </c>
      <c r="E21" s="39">
        <f t="shared" si="0"/>
        <v>68.09808743169398</v>
      </c>
      <c r="F21" s="39">
        <f t="shared" si="1"/>
        <v>91.296336996337</v>
      </c>
      <c r="G21" s="38">
        <v>26411.3</v>
      </c>
      <c r="H21" s="39">
        <f t="shared" si="2"/>
        <v>94.36831962076839</v>
      </c>
      <c r="I21" s="38">
        <v>294.8</v>
      </c>
    </row>
    <row r="22" spans="1:9" ht="12.75">
      <c r="A22" s="3" t="s">
        <v>10</v>
      </c>
      <c r="B22" s="38">
        <v>1</v>
      </c>
      <c r="C22" s="38">
        <v>1</v>
      </c>
      <c r="D22" s="38">
        <v>12</v>
      </c>
      <c r="E22" s="39">
        <f t="shared" si="0"/>
        <v>1200</v>
      </c>
      <c r="F22" s="39">
        <v>0</v>
      </c>
      <c r="G22" s="38">
        <v>1.4</v>
      </c>
      <c r="H22" s="39">
        <f t="shared" si="2"/>
        <v>857.1428571428571</v>
      </c>
      <c r="I22" s="38">
        <v>0</v>
      </c>
    </row>
    <row r="23" spans="1:9" ht="27" customHeight="1">
      <c r="A23" s="3" t="s">
        <v>110</v>
      </c>
      <c r="B23" s="38">
        <v>1250</v>
      </c>
      <c r="C23" s="38">
        <v>950</v>
      </c>
      <c r="D23" s="38">
        <v>836.4</v>
      </c>
      <c r="E23" s="39">
        <f t="shared" si="0"/>
        <v>66.91199999999999</v>
      </c>
      <c r="F23" s="39">
        <f>$D:$D/$C:$C*100</f>
        <v>88.0421052631579</v>
      </c>
      <c r="G23" s="38">
        <v>794.8</v>
      </c>
      <c r="H23" s="39">
        <f t="shared" si="2"/>
        <v>105.23402113739306</v>
      </c>
      <c r="I23" s="38">
        <v>25</v>
      </c>
    </row>
    <row r="24" spans="1:9" ht="12.75">
      <c r="A24" s="8" t="s">
        <v>11</v>
      </c>
      <c r="B24" s="65">
        <f>$25:$25+$26:$26</f>
        <v>20200</v>
      </c>
      <c r="C24" s="65">
        <f>$25:$25+$26:$26</f>
        <v>11200</v>
      </c>
      <c r="D24" s="65">
        <f>$25:$25+$26:$26</f>
        <v>10988.5</v>
      </c>
      <c r="E24" s="36">
        <f t="shared" si="0"/>
        <v>54.398514851485146</v>
      </c>
      <c r="F24" s="36">
        <f>$D:$D/$C:$C*100</f>
        <v>98.11160714285714</v>
      </c>
      <c r="G24" s="65">
        <f>$25:$25+$26:$26</f>
        <v>9467.800000000001</v>
      </c>
      <c r="H24" s="36">
        <f t="shared" si="2"/>
        <v>116.06180950167936</v>
      </c>
      <c r="I24" s="65">
        <f>$25:$25+$26:$26</f>
        <v>2467</v>
      </c>
    </row>
    <row r="25" spans="1:9" ht="12.75">
      <c r="A25" s="3" t="s">
        <v>12</v>
      </c>
      <c r="B25" s="38">
        <v>7600</v>
      </c>
      <c r="C25" s="38">
        <v>2300</v>
      </c>
      <c r="D25" s="38">
        <v>4157.7</v>
      </c>
      <c r="E25" s="39">
        <f t="shared" si="0"/>
        <v>54.70657894736842</v>
      </c>
      <c r="F25" s="39">
        <f>$D:$D/$C:$C*100</f>
        <v>180.7695652173913</v>
      </c>
      <c r="G25" s="38">
        <v>1474.2</v>
      </c>
      <c r="H25" s="39">
        <f t="shared" si="2"/>
        <v>282.030932030932</v>
      </c>
      <c r="I25" s="38">
        <v>1281</v>
      </c>
    </row>
    <row r="26" spans="1:9" ht="12.75">
      <c r="A26" s="8" t="s">
        <v>127</v>
      </c>
      <c r="B26" s="37">
        <f aca="true" t="shared" si="3" ref="B26:I26">SUM(B27:B28)</f>
        <v>12600</v>
      </c>
      <c r="C26" s="37">
        <v>8900</v>
      </c>
      <c r="D26" s="37">
        <f t="shared" si="3"/>
        <v>6830.799999999999</v>
      </c>
      <c r="E26" s="36">
        <f t="shared" si="0"/>
        <v>54.212698412698415</v>
      </c>
      <c r="F26" s="37">
        <f t="shared" si="3"/>
        <v>253.56870568179755</v>
      </c>
      <c r="G26" s="37">
        <f t="shared" si="3"/>
        <v>7993.6</v>
      </c>
      <c r="H26" s="36">
        <f t="shared" si="2"/>
        <v>85.45336269015212</v>
      </c>
      <c r="I26" s="37">
        <f t="shared" si="3"/>
        <v>1186</v>
      </c>
    </row>
    <row r="27" spans="1:9" ht="12.75">
      <c r="A27" s="3" t="s">
        <v>125</v>
      </c>
      <c r="B27" s="38">
        <v>9780</v>
      </c>
      <c r="C27" s="38">
        <v>8230</v>
      </c>
      <c r="D27" s="38">
        <v>5586.7</v>
      </c>
      <c r="E27" s="39">
        <f t="shared" si="0"/>
        <v>57.12372188139059</v>
      </c>
      <c r="F27" s="39">
        <f>$D:$D/$C:$C*100</f>
        <v>67.88213851761846</v>
      </c>
      <c r="G27" s="38">
        <v>7297</v>
      </c>
      <c r="H27" s="39">
        <f t="shared" si="2"/>
        <v>76.56160065780458</v>
      </c>
      <c r="I27" s="38">
        <v>929.7</v>
      </c>
    </row>
    <row r="28" spans="1:9" ht="12.75">
      <c r="A28" s="3" t="s">
        <v>126</v>
      </c>
      <c r="B28" s="38">
        <v>2820</v>
      </c>
      <c r="C28" s="38">
        <v>670</v>
      </c>
      <c r="D28" s="38">
        <v>1244.1</v>
      </c>
      <c r="E28" s="39">
        <f t="shared" si="0"/>
        <v>44.11702127659574</v>
      </c>
      <c r="F28" s="39">
        <f>$D:$D/$C:$C*100</f>
        <v>185.68656716417908</v>
      </c>
      <c r="G28" s="38">
        <v>696.6</v>
      </c>
      <c r="H28" s="39">
        <f t="shared" si="2"/>
        <v>178.59603789836348</v>
      </c>
      <c r="I28" s="38">
        <v>256.3</v>
      </c>
    </row>
    <row r="29" spans="1:9" ht="12.75">
      <c r="A29" s="6" t="s">
        <v>13</v>
      </c>
      <c r="B29" s="65">
        <f>$30:$30+$32:$32</f>
        <v>12235</v>
      </c>
      <c r="C29" s="65">
        <f>$30:$30+$32:$32</f>
        <v>9800</v>
      </c>
      <c r="D29" s="65">
        <f>$30:$30+$32:$32</f>
        <v>7881.9</v>
      </c>
      <c r="E29" s="36">
        <f t="shared" si="0"/>
        <v>64.42092357989374</v>
      </c>
      <c r="F29" s="36">
        <f>$D:$D/$C:$C*100</f>
        <v>80.42755102040816</v>
      </c>
      <c r="G29" s="65">
        <f>$30:$30+$32:$32</f>
        <v>9104.3</v>
      </c>
      <c r="H29" s="36">
        <f t="shared" si="2"/>
        <v>86.57337741506761</v>
      </c>
      <c r="I29" s="65">
        <f>$30:$30+$32:$32</f>
        <v>779.8</v>
      </c>
    </row>
    <row r="30" spans="1:9" ht="24.75" customHeight="1">
      <c r="A30" s="3" t="s">
        <v>14</v>
      </c>
      <c r="B30" s="38">
        <v>12185</v>
      </c>
      <c r="C30" s="38">
        <v>9755</v>
      </c>
      <c r="D30" s="38">
        <v>7756.9</v>
      </c>
      <c r="E30" s="39">
        <f t="shared" si="0"/>
        <v>63.65941731637259</v>
      </c>
      <c r="F30" s="39">
        <f>$D:$D/$C:$C*100</f>
        <v>79.51717068170169</v>
      </c>
      <c r="G30" s="38">
        <v>8968.3</v>
      </c>
      <c r="H30" s="39">
        <f t="shared" si="2"/>
        <v>86.49242331322547</v>
      </c>
      <c r="I30" s="38">
        <v>769.8</v>
      </c>
    </row>
    <row r="31" spans="1:9" ht="12.75" customHeight="1" hidden="1">
      <c r="A31" s="5" t="s">
        <v>106</v>
      </c>
      <c r="B31" s="38"/>
      <c r="C31" s="38"/>
      <c r="D31" s="38"/>
      <c r="E31" s="39"/>
      <c r="F31" s="39"/>
      <c r="G31" s="38"/>
      <c r="H31" s="36"/>
      <c r="I31" s="38"/>
    </row>
    <row r="32" spans="1:9" ht="25.5">
      <c r="A32" s="3" t="s">
        <v>15</v>
      </c>
      <c r="B32" s="38">
        <v>50</v>
      </c>
      <c r="C32" s="38">
        <v>45</v>
      </c>
      <c r="D32" s="38">
        <v>125</v>
      </c>
      <c r="E32" s="39">
        <f>$D:$D/$B:$B*100</f>
        <v>250</v>
      </c>
      <c r="F32" s="39">
        <f>$D:$D/$C:$C*100</f>
        <v>277.77777777777777</v>
      </c>
      <c r="G32" s="38">
        <v>136</v>
      </c>
      <c r="H32" s="39">
        <f>$D:$D/$G:$G*100</f>
        <v>91.91176470588235</v>
      </c>
      <c r="I32" s="38">
        <v>10</v>
      </c>
    </row>
    <row r="33" spans="1:9" ht="25.5">
      <c r="A33" s="8" t="s">
        <v>16</v>
      </c>
      <c r="B33" s="65">
        <f>$34:$34+$35:$35</f>
        <v>0</v>
      </c>
      <c r="C33" s="65">
        <f>$34:$34+$35:$35</f>
        <v>0</v>
      </c>
      <c r="D33" s="65">
        <f>$34:$34+$35:$35</f>
        <v>0</v>
      </c>
      <c r="E33" s="36">
        <v>0</v>
      </c>
      <c r="F33" s="36">
        <v>0</v>
      </c>
      <c r="G33" s="65">
        <f>$34:$34+$35:$35</f>
        <v>0</v>
      </c>
      <c r="H33" s="39">
        <v>0</v>
      </c>
      <c r="I33" s="65">
        <f>$34:$34+$35:$35</f>
        <v>0</v>
      </c>
    </row>
    <row r="34" spans="1:9" ht="25.5">
      <c r="A34" s="3" t="s">
        <v>17</v>
      </c>
      <c r="B34" s="38">
        <v>0</v>
      </c>
      <c r="C34" s="38">
        <v>0</v>
      </c>
      <c r="D34" s="38">
        <v>0</v>
      </c>
      <c r="E34" s="39">
        <v>0</v>
      </c>
      <c r="F34" s="39">
        <v>0</v>
      </c>
      <c r="G34" s="38">
        <v>0</v>
      </c>
      <c r="H34" s="39">
        <v>0</v>
      </c>
      <c r="I34" s="38">
        <v>0</v>
      </c>
    </row>
    <row r="35" spans="1:9" ht="25.5">
      <c r="A35" s="3" t="s">
        <v>18</v>
      </c>
      <c r="B35" s="38">
        <v>0</v>
      </c>
      <c r="C35" s="38">
        <v>0</v>
      </c>
      <c r="D35" s="38">
        <v>0</v>
      </c>
      <c r="E35" s="39">
        <v>0</v>
      </c>
      <c r="F35" s="39">
        <v>0</v>
      </c>
      <c r="G35" s="38">
        <v>0</v>
      </c>
      <c r="H35" s="39">
        <v>0</v>
      </c>
      <c r="I35" s="38">
        <v>0</v>
      </c>
    </row>
    <row r="36" spans="1:9" ht="38.25">
      <c r="A36" s="8" t="s">
        <v>19</v>
      </c>
      <c r="B36" s="65">
        <f>$37:$37+$38:$38+$40:$40+B39</f>
        <v>68468.9</v>
      </c>
      <c r="C36" s="65">
        <f>$37:$37+$38:$38+$40:$40+C39</f>
        <v>48458.9</v>
      </c>
      <c r="D36" s="65">
        <f>$37:$37+$38:$38+$40:$40+D39</f>
        <v>55106.9</v>
      </c>
      <c r="E36" s="36">
        <f aca="true" t="shared" si="4" ref="E36:E51">$D:$D/$B:$B*100</f>
        <v>80.48457036698414</v>
      </c>
      <c r="F36" s="36">
        <f>$D:$D/$C:$C*100</f>
        <v>113.71884215283468</v>
      </c>
      <c r="G36" s="65">
        <f>$37:$37+$38:$38+$40:$40+G39</f>
        <v>64046.4</v>
      </c>
      <c r="H36" s="36">
        <f>$D:$D/$G:$G*100</f>
        <v>86.04215069074921</v>
      </c>
      <c r="I36" s="65">
        <f>$37:$37+$38:$38+$40:$40+I39</f>
        <v>7806.400000000001</v>
      </c>
    </row>
    <row r="37" spans="1:9" ht="76.5">
      <c r="A37" s="5" t="s">
        <v>99</v>
      </c>
      <c r="B37" s="38">
        <v>40059</v>
      </c>
      <c r="C37" s="38">
        <v>27159</v>
      </c>
      <c r="D37" s="38">
        <v>32091</v>
      </c>
      <c r="E37" s="39">
        <f t="shared" si="4"/>
        <v>80.10933872538007</v>
      </c>
      <c r="F37" s="39">
        <f>$D:$D/$C:$C*100</f>
        <v>118.15972605766045</v>
      </c>
      <c r="G37" s="38">
        <v>39703.8</v>
      </c>
      <c r="H37" s="39">
        <f>$D:$D/$G:$G*100</f>
        <v>80.82601665331781</v>
      </c>
      <c r="I37" s="38">
        <v>5752.6</v>
      </c>
    </row>
    <row r="38" spans="1:9" ht="51">
      <c r="A38" s="3" t="s">
        <v>20</v>
      </c>
      <c r="B38" s="38">
        <v>22359.9</v>
      </c>
      <c r="C38" s="38">
        <v>16459.9</v>
      </c>
      <c r="D38" s="38">
        <v>18781.5</v>
      </c>
      <c r="E38" s="39">
        <f t="shared" si="4"/>
        <v>83.996350609797</v>
      </c>
      <c r="F38" s="39">
        <f>$D:$D/$C:$C*100</f>
        <v>114.10458143731128</v>
      </c>
      <c r="G38" s="38">
        <v>18343</v>
      </c>
      <c r="H38" s="39">
        <f>$D:$D/$G:$G*100</f>
        <v>102.39055770593689</v>
      </c>
      <c r="I38" s="38">
        <v>1627.6</v>
      </c>
    </row>
    <row r="39" spans="1:9" ht="38.25">
      <c r="A39" s="5" t="s">
        <v>94</v>
      </c>
      <c r="B39" s="38">
        <v>6000</v>
      </c>
      <c r="C39" s="38">
        <v>4800</v>
      </c>
      <c r="D39" s="38">
        <v>4219</v>
      </c>
      <c r="E39" s="39">
        <f t="shared" si="4"/>
        <v>70.31666666666668</v>
      </c>
      <c r="F39" s="39">
        <f>$D:$D/$C:$C*100</f>
        <v>87.89583333333333</v>
      </c>
      <c r="G39" s="38">
        <v>5651.7</v>
      </c>
      <c r="H39" s="39">
        <f>$D:$D/$G:$G*100</f>
        <v>74.65010527805794</v>
      </c>
      <c r="I39" s="38">
        <v>426.2</v>
      </c>
    </row>
    <row r="40" spans="1:9" ht="12.75">
      <c r="A40" s="3" t="s">
        <v>21</v>
      </c>
      <c r="B40" s="38">
        <v>50</v>
      </c>
      <c r="C40" s="38">
        <v>40</v>
      </c>
      <c r="D40" s="38">
        <v>15.4</v>
      </c>
      <c r="E40" s="39">
        <f t="shared" si="4"/>
        <v>30.8</v>
      </c>
      <c r="F40" s="39">
        <v>0</v>
      </c>
      <c r="G40" s="38">
        <v>347.9</v>
      </c>
      <c r="H40" s="39">
        <v>0</v>
      </c>
      <c r="I40" s="38">
        <v>0</v>
      </c>
    </row>
    <row r="41" spans="1:9" ht="25.5">
      <c r="A41" s="4" t="s">
        <v>22</v>
      </c>
      <c r="B41" s="37">
        <v>9061</v>
      </c>
      <c r="C41" s="37">
        <v>7208</v>
      </c>
      <c r="D41" s="37">
        <v>801.9</v>
      </c>
      <c r="E41" s="36">
        <f t="shared" si="4"/>
        <v>8.850016554464187</v>
      </c>
      <c r="F41" s="36">
        <f aca="true" t="shared" si="5" ref="F41:F51">$D:$D/$C:$C*100</f>
        <v>11.12513873473918</v>
      </c>
      <c r="G41" s="37">
        <v>7315.1</v>
      </c>
      <c r="H41" s="36">
        <f>$D:$D/$G:$G*100</f>
        <v>10.962256155076485</v>
      </c>
      <c r="I41" s="37">
        <v>0</v>
      </c>
    </row>
    <row r="42" spans="1:9" ht="25.5">
      <c r="A42" s="13" t="s">
        <v>100</v>
      </c>
      <c r="B42" s="37">
        <v>4.5</v>
      </c>
      <c r="C42" s="37">
        <v>3.5</v>
      </c>
      <c r="D42" s="37">
        <v>0</v>
      </c>
      <c r="E42" s="36">
        <f t="shared" si="4"/>
        <v>0</v>
      </c>
      <c r="F42" s="36">
        <f t="shared" si="5"/>
        <v>0</v>
      </c>
      <c r="G42" s="37">
        <v>7.2</v>
      </c>
      <c r="H42" s="36">
        <f>$D:$D/$G:$G*100</f>
        <v>0</v>
      </c>
      <c r="I42" s="37">
        <v>0</v>
      </c>
    </row>
    <row r="43" spans="1:9" ht="51">
      <c r="A43" s="13" t="s">
        <v>123</v>
      </c>
      <c r="B43" s="37">
        <v>220</v>
      </c>
      <c r="C43" s="37">
        <v>175</v>
      </c>
      <c r="D43" s="37">
        <v>198.2</v>
      </c>
      <c r="E43" s="36">
        <f t="shared" si="4"/>
        <v>90.0909090909091</v>
      </c>
      <c r="F43" s="36">
        <f t="shared" si="5"/>
        <v>113.25714285714285</v>
      </c>
      <c r="G43" s="37">
        <v>191.3</v>
      </c>
      <c r="H43" s="36">
        <v>0</v>
      </c>
      <c r="I43" s="37">
        <v>23.9</v>
      </c>
    </row>
    <row r="44" spans="1:9" ht="25.5">
      <c r="A44" s="13" t="s">
        <v>101</v>
      </c>
      <c r="B44" s="37">
        <v>3293.9</v>
      </c>
      <c r="C44" s="37">
        <v>3093.9</v>
      </c>
      <c r="D44" s="37">
        <v>4361</v>
      </c>
      <c r="E44" s="36">
        <f t="shared" si="4"/>
        <v>132.39624760921706</v>
      </c>
      <c r="F44" s="36">
        <f t="shared" si="5"/>
        <v>140.95478199036816</v>
      </c>
      <c r="G44" s="37">
        <v>3819</v>
      </c>
      <c r="H44" s="36">
        <f aca="true" t="shared" si="6" ref="H44:H51">$D:$D/$G:$G*100</f>
        <v>114.19219691018591</v>
      </c>
      <c r="I44" s="37">
        <v>141.3</v>
      </c>
    </row>
    <row r="45" spans="1:9" ht="25.5">
      <c r="A45" s="8" t="s">
        <v>23</v>
      </c>
      <c r="B45" s="65">
        <f>$46:$46+$47:$47</f>
        <v>10325</v>
      </c>
      <c r="C45" s="65">
        <f>$46:$46+$47:$47</f>
        <v>8420</v>
      </c>
      <c r="D45" s="65">
        <f>$46:$46+$47:$47</f>
        <v>12274.7</v>
      </c>
      <c r="E45" s="36">
        <f t="shared" si="4"/>
        <v>118.88329297820823</v>
      </c>
      <c r="F45" s="36">
        <f t="shared" si="5"/>
        <v>145.78028503562945</v>
      </c>
      <c r="G45" s="65">
        <f>$46:$46+$47:$47</f>
        <v>8600.3</v>
      </c>
      <c r="H45" s="36">
        <f t="shared" si="6"/>
        <v>142.72409102008072</v>
      </c>
      <c r="I45" s="65">
        <f>$46:$46+$47:$47</f>
        <v>476.7</v>
      </c>
    </row>
    <row r="46" spans="1:9" ht="38.25">
      <c r="A46" s="3" t="s">
        <v>24</v>
      </c>
      <c r="B46" s="38">
        <v>7500</v>
      </c>
      <c r="C46" s="38">
        <v>6050</v>
      </c>
      <c r="D46" s="38">
        <v>9924.4</v>
      </c>
      <c r="E46" s="39">
        <f t="shared" si="4"/>
        <v>132.32533333333333</v>
      </c>
      <c r="F46" s="39">
        <f t="shared" si="5"/>
        <v>164.0396694214876</v>
      </c>
      <c r="G46" s="38">
        <v>5061</v>
      </c>
      <c r="H46" s="39">
        <f t="shared" si="6"/>
        <v>196.0956332740565</v>
      </c>
      <c r="I46" s="38">
        <v>437.8</v>
      </c>
    </row>
    <row r="47" spans="1:9" ht="12.75">
      <c r="A47" s="3" t="s">
        <v>25</v>
      </c>
      <c r="B47" s="38">
        <v>2825</v>
      </c>
      <c r="C47" s="38">
        <v>2370</v>
      </c>
      <c r="D47" s="38">
        <v>2350.3</v>
      </c>
      <c r="E47" s="39">
        <f t="shared" si="4"/>
        <v>83.19646017699117</v>
      </c>
      <c r="F47" s="39">
        <f t="shared" si="5"/>
        <v>99.16877637130803</v>
      </c>
      <c r="G47" s="38">
        <v>3539.3</v>
      </c>
      <c r="H47" s="39">
        <f t="shared" si="6"/>
        <v>66.40578645494872</v>
      </c>
      <c r="I47" s="38">
        <v>38.9</v>
      </c>
    </row>
    <row r="48" spans="1:9" ht="12.75">
      <c r="A48" s="4" t="s">
        <v>26</v>
      </c>
      <c r="B48" s="65">
        <f>B49+B50+B51+B52+B53+B54+B55+B56+B57+B58+B59+B60+B61+B62</f>
        <v>6266.299999999999</v>
      </c>
      <c r="C48" s="65">
        <f>C49+C50+C51+C52+C53+C54+C55+C56+C57+C58+C59+C60+C61+C62</f>
        <v>5078.7</v>
      </c>
      <c r="D48" s="65">
        <f>D49+D50+D51+D52+D53+D54+D55+D56+D57+D58+D59+D60+D61+D62</f>
        <v>6468.999999999999</v>
      </c>
      <c r="E48" s="36">
        <f t="shared" si="4"/>
        <v>103.23476373617606</v>
      </c>
      <c r="F48" s="36">
        <f t="shared" si="5"/>
        <v>127.37511567920923</v>
      </c>
      <c r="G48" s="65">
        <f>G49+G50+G51+G52+G53+G54+G55+G56+G57+G58+G59+G60+G61+G62</f>
        <v>6967.8</v>
      </c>
      <c r="H48" s="36">
        <f t="shared" si="6"/>
        <v>92.84135595166335</v>
      </c>
      <c r="I48" s="65">
        <f>I49+I50+I51+I52+I53+I54+I55+I56+I57+I58+I59+I60+I61+I62</f>
        <v>1252.8999999999999</v>
      </c>
    </row>
    <row r="49" spans="1:9" ht="25.5">
      <c r="A49" s="3" t="s">
        <v>27</v>
      </c>
      <c r="B49" s="38">
        <v>150</v>
      </c>
      <c r="C49" s="38">
        <v>120</v>
      </c>
      <c r="D49" s="38">
        <v>203.7</v>
      </c>
      <c r="E49" s="39">
        <f t="shared" si="4"/>
        <v>135.79999999999998</v>
      </c>
      <c r="F49" s="39">
        <f t="shared" si="5"/>
        <v>169.75</v>
      </c>
      <c r="G49" s="38">
        <v>83.5</v>
      </c>
      <c r="H49" s="39">
        <f t="shared" si="6"/>
        <v>243.9520958083832</v>
      </c>
      <c r="I49" s="38">
        <v>36.2</v>
      </c>
    </row>
    <row r="50" spans="1:9" ht="25.5">
      <c r="A50" s="3" t="s">
        <v>28</v>
      </c>
      <c r="B50" s="38">
        <v>300</v>
      </c>
      <c r="C50" s="38">
        <v>250</v>
      </c>
      <c r="D50" s="38">
        <v>80</v>
      </c>
      <c r="E50" s="39">
        <f t="shared" si="4"/>
        <v>26.666666666666668</v>
      </c>
      <c r="F50" s="39">
        <f t="shared" si="5"/>
        <v>32</v>
      </c>
      <c r="G50" s="38">
        <v>182</v>
      </c>
      <c r="H50" s="39">
        <f t="shared" si="6"/>
        <v>43.956043956043956</v>
      </c>
      <c r="I50" s="38">
        <v>0</v>
      </c>
    </row>
    <row r="51" spans="1:9" ht="52.5" customHeight="1">
      <c r="A51" s="5" t="s">
        <v>93</v>
      </c>
      <c r="B51" s="38">
        <v>300</v>
      </c>
      <c r="C51" s="38">
        <v>226</v>
      </c>
      <c r="D51" s="38">
        <v>176</v>
      </c>
      <c r="E51" s="39">
        <f t="shared" si="4"/>
        <v>58.666666666666664</v>
      </c>
      <c r="F51" s="39">
        <f t="shared" si="5"/>
        <v>77.87610619469027</v>
      </c>
      <c r="G51" s="38">
        <v>243.7</v>
      </c>
      <c r="H51" s="39">
        <f t="shared" si="6"/>
        <v>72.21994255231843</v>
      </c>
      <c r="I51" s="38">
        <v>27.1</v>
      </c>
    </row>
    <row r="52" spans="1:9" ht="25.5">
      <c r="A52" s="3" t="s">
        <v>29</v>
      </c>
      <c r="B52" s="38">
        <v>0</v>
      </c>
      <c r="C52" s="38">
        <v>0</v>
      </c>
      <c r="D52" s="38">
        <v>60.4</v>
      </c>
      <c r="E52" s="39">
        <v>0</v>
      </c>
      <c r="F52" s="39">
        <v>0</v>
      </c>
      <c r="G52" s="38"/>
      <c r="H52" s="39">
        <v>0</v>
      </c>
      <c r="I52" s="38">
        <v>60.4</v>
      </c>
    </row>
    <row r="53" spans="1:9" ht="38.25">
      <c r="A53" s="3" t="s">
        <v>30</v>
      </c>
      <c r="B53" s="38">
        <v>470</v>
      </c>
      <c r="C53" s="38">
        <v>455</v>
      </c>
      <c r="D53" s="38">
        <v>377.5</v>
      </c>
      <c r="E53" s="39">
        <f>$D:$D/$B:$B*100</f>
        <v>80.31914893617021</v>
      </c>
      <c r="F53" s="39">
        <f>$D:$D/$C:$C*100</f>
        <v>82.96703296703298</v>
      </c>
      <c r="G53" s="38">
        <v>767.6</v>
      </c>
      <c r="H53" s="39">
        <f>$D:$D/$G:$G*100</f>
        <v>49.17926003126628</v>
      </c>
      <c r="I53" s="38">
        <v>0</v>
      </c>
    </row>
    <row r="54" spans="1:9" ht="63.75">
      <c r="A54" s="3" t="s">
        <v>31</v>
      </c>
      <c r="B54" s="38">
        <v>1330</v>
      </c>
      <c r="C54" s="38">
        <v>880</v>
      </c>
      <c r="D54" s="38">
        <v>1221.1</v>
      </c>
      <c r="E54" s="39">
        <f>$D:$D/$B:$B*100</f>
        <v>91.81203007518796</v>
      </c>
      <c r="F54" s="39">
        <f>$D:$D/$C:$C*100</f>
        <v>138.76136363636363</v>
      </c>
      <c r="G54" s="38">
        <v>957.2</v>
      </c>
      <c r="H54" s="39">
        <f>$D:$D/$G:$G*100</f>
        <v>127.56999582114499</v>
      </c>
      <c r="I54" s="38">
        <v>153.6</v>
      </c>
    </row>
    <row r="55" spans="1:9" ht="25.5">
      <c r="A55" s="3" t="s">
        <v>32</v>
      </c>
      <c r="B55" s="38">
        <v>730</v>
      </c>
      <c r="C55" s="38">
        <v>730</v>
      </c>
      <c r="D55" s="38">
        <v>700</v>
      </c>
      <c r="E55" s="39">
        <f>$D:$D/$B:$B*100</f>
        <v>95.8904109589041</v>
      </c>
      <c r="F55" s="39">
        <v>0</v>
      </c>
      <c r="G55" s="38">
        <v>1958</v>
      </c>
      <c r="H55" s="39">
        <v>0</v>
      </c>
      <c r="I55" s="38">
        <v>410.4</v>
      </c>
    </row>
    <row r="56" spans="1:9" ht="38.25">
      <c r="A56" s="3" t="s">
        <v>33</v>
      </c>
      <c r="B56" s="38">
        <v>0</v>
      </c>
      <c r="C56" s="38">
        <v>0</v>
      </c>
      <c r="D56" s="38">
        <v>0</v>
      </c>
      <c r="E56" s="39">
        <v>0</v>
      </c>
      <c r="F56" s="39">
        <v>0</v>
      </c>
      <c r="G56" s="38">
        <v>30</v>
      </c>
      <c r="H56" s="39">
        <v>0</v>
      </c>
      <c r="I56" s="38">
        <v>0</v>
      </c>
    </row>
    <row r="57" spans="1:9" ht="81" customHeight="1">
      <c r="A57" s="3" t="s">
        <v>114</v>
      </c>
      <c r="B57" s="38">
        <v>0</v>
      </c>
      <c r="C57" s="38">
        <v>0</v>
      </c>
      <c r="D57" s="38">
        <v>0</v>
      </c>
      <c r="E57" s="39">
        <v>0</v>
      </c>
      <c r="F57" s="39">
        <v>0</v>
      </c>
      <c r="G57" s="38">
        <v>0</v>
      </c>
      <c r="H57" s="39">
        <v>0</v>
      </c>
      <c r="I57" s="38">
        <v>0</v>
      </c>
    </row>
    <row r="58" spans="1:9" ht="81" customHeight="1">
      <c r="A58" s="3" t="s">
        <v>115</v>
      </c>
      <c r="B58" s="38">
        <v>0</v>
      </c>
      <c r="C58" s="38">
        <v>0</v>
      </c>
      <c r="D58" s="38">
        <v>0</v>
      </c>
      <c r="E58" s="39">
        <v>0</v>
      </c>
      <c r="F58" s="39">
        <v>0</v>
      </c>
      <c r="G58" s="38">
        <v>2</v>
      </c>
      <c r="H58" s="39">
        <f aca="true" t="shared" si="7" ref="H58:H69">$D:$D/$G:$G*100</f>
        <v>0</v>
      </c>
      <c r="I58" s="38">
        <v>0</v>
      </c>
    </row>
    <row r="59" spans="1:9" ht="80.25" customHeight="1">
      <c r="A59" s="3" t="s">
        <v>104</v>
      </c>
      <c r="B59" s="38">
        <v>600</v>
      </c>
      <c r="C59" s="38">
        <v>540</v>
      </c>
      <c r="D59" s="38">
        <v>1441.1</v>
      </c>
      <c r="E59" s="39">
        <f>$D:$D/$B:$B*100</f>
        <v>240.18333333333334</v>
      </c>
      <c r="F59" s="39">
        <f>$D:$D/$C:$C*100</f>
        <v>266.8703703703704</v>
      </c>
      <c r="G59" s="38">
        <v>614</v>
      </c>
      <c r="H59" s="39">
        <f t="shared" si="7"/>
        <v>234.70684039087945</v>
      </c>
      <c r="I59" s="38">
        <v>434.9</v>
      </c>
    </row>
    <row r="60" spans="1:9" ht="42" customHeight="1">
      <c r="A60" s="3" t="s">
        <v>107</v>
      </c>
      <c r="B60" s="38">
        <v>200</v>
      </c>
      <c r="C60" s="38">
        <v>200</v>
      </c>
      <c r="D60" s="38">
        <v>400</v>
      </c>
      <c r="E60" s="39">
        <f>$D:$D/$B:$B*100</f>
        <v>200</v>
      </c>
      <c r="F60" s="39">
        <f>$D:$D/$C:$C*100</f>
        <v>200</v>
      </c>
      <c r="G60" s="38">
        <v>224</v>
      </c>
      <c r="H60" s="39">
        <f t="shared" si="7"/>
        <v>178.57142857142858</v>
      </c>
      <c r="I60" s="38">
        <v>20</v>
      </c>
    </row>
    <row r="61" spans="1:9" ht="54.75" customHeight="1">
      <c r="A61" s="3" t="s">
        <v>111</v>
      </c>
      <c r="B61" s="38">
        <v>4.7</v>
      </c>
      <c r="C61" s="38">
        <v>4.7</v>
      </c>
      <c r="D61" s="38">
        <v>19</v>
      </c>
      <c r="E61" s="39">
        <f>$D:$D/$B:$B*100</f>
        <v>404.2553191489362</v>
      </c>
      <c r="F61" s="39">
        <f>$D:$D/$C:$C*100</f>
        <v>404.2553191489362</v>
      </c>
      <c r="G61" s="38">
        <v>0.5</v>
      </c>
      <c r="H61" s="39">
        <f t="shared" si="7"/>
        <v>3800</v>
      </c>
      <c r="I61" s="38">
        <v>0</v>
      </c>
    </row>
    <row r="62" spans="1:9" ht="38.25">
      <c r="A62" s="3" t="s">
        <v>34</v>
      </c>
      <c r="B62" s="38">
        <v>2181.6</v>
      </c>
      <c r="C62" s="38">
        <v>1673</v>
      </c>
      <c r="D62" s="38">
        <v>1790.2</v>
      </c>
      <c r="E62" s="39">
        <f>$D:$D/$B:$B*100</f>
        <v>82.05903923725707</v>
      </c>
      <c r="F62" s="39">
        <f>$D:$D/$C:$C*100</f>
        <v>107.00537955768081</v>
      </c>
      <c r="G62" s="38">
        <v>1905.3</v>
      </c>
      <c r="H62" s="39">
        <f t="shared" si="7"/>
        <v>93.95895659476199</v>
      </c>
      <c r="I62" s="38">
        <v>110.3</v>
      </c>
    </row>
    <row r="63" spans="1:9" ht="12.75">
      <c r="A63" s="6" t="s">
        <v>35</v>
      </c>
      <c r="B63" s="37">
        <v>0</v>
      </c>
      <c r="C63" s="37">
        <v>0</v>
      </c>
      <c r="D63" s="37">
        <v>782.7</v>
      </c>
      <c r="E63" s="36">
        <v>0</v>
      </c>
      <c r="F63" s="36">
        <v>0</v>
      </c>
      <c r="G63" s="37">
        <v>770.8</v>
      </c>
      <c r="H63" s="36">
        <f t="shared" si="7"/>
        <v>101.54385054488844</v>
      </c>
      <c r="I63" s="37">
        <v>26.5</v>
      </c>
    </row>
    <row r="64" spans="1:9" ht="12.75">
      <c r="A64" s="8" t="s">
        <v>36</v>
      </c>
      <c r="B64" s="65">
        <f>B63+B48+B45+B41+B36+B33+B29+B24+B20+B7+B42+B43+B44+B15</f>
        <v>465204.60000000003</v>
      </c>
      <c r="C64" s="65">
        <f>C63+C48+C45+C41+C36+C33+C29+C24+C20+C7+C42+C43+C44+C15</f>
        <v>332193</v>
      </c>
      <c r="D64" s="65">
        <f>D63+D48+D45+D41+D36+D33+D29+D24+D20+D7+D42+D43+D44+D15</f>
        <v>332625.1</v>
      </c>
      <c r="E64" s="36">
        <f aca="true" t="shared" si="8" ref="E64:E69">$D:$D/$B:$B*100</f>
        <v>71.50081920944031</v>
      </c>
      <c r="F64" s="36">
        <f aca="true" t="shared" si="9" ref="F64:F69">$D:$D/$C:$C*100</f>
        <v>100.13007498652891</v>
      </c>
      <c r="G64" s="65">
        <f>G63+G48+G45+G41+G36+G33+G29+G24+G20+G7+G42+G43+G44+G15</f>
        <v>347783.69999999995</v>
      </c>
      <c r="H64" s="36">
        <f t="shared" si="7"/>
        <v>95.64137134661573</v>
      </c>
      <c r="I64" s="65">
        <f>I63+I48+I45+I41+I36+I33+I29+I24+I20+I7+I42+I43+I44+I15</f>
        <v>35376.1</v>
      </c>
    </row>
    <row r="65" spans="1:9" ht="12.75">
      <c r="A65" s="8" t="s">
        <v>37</v>
      </c>
      <c r="B65" s="65">
        <f>B66+B71+B72</f>
        <v>1343484.3</v>
      </c>
      <c r="C65" s="65">
        <f>C66+C71+C72</f>
        <v>999234.2</v>
      </c>
      <c r="D65" s="65">
        <f>D66+D71+D72</f>
        <v>899939.7000000001</v>
      </c>
      <c r="E65" s="36">
        <f t="shared" si="8"/>
        <v>66.98550180303559</v>
      </c>
      <c r="F65" s="36">
        <f t="shared" si="9"/>
        <v>90.06294019960487</v>
      </c>
      <c r="G65" s="65">
        <f>G66+G71+G72</f>
        <v>1229613.4</v>
      </c>
      <c r="H65" s="36">
        <f t="shared" si="7"/>
        <v>73.18883317309329</v>
      </c>
      <c r="I65" s="65">
        <f>I66+I71+I72</f>
        <v>57972.399999999994</v>
      </c>
    </row>
    <row r="66" spans="1:9" ht="25.5">
      <c r="A66" s="8" t="s">
        <v>38</v>
      </c>
      <c r="B66" s="65">
        <f>$67:$67+$68:$68+$69:$69</f>
        <v>1357346.6</v>
      </c>
      <c r="C66" s="65">
        <f>$67:$67+$68:$68+$69:$69</f>
        <v>1013096.5</v>
      </c>
      <c r="D66" s="65">
        <f>$67:$67+$68:$68+$69:$69</f>
        <v>941233.8</v>
      </c>
      <c r="E66" s="36">
        <f t="shared" si="8"/>
        <v>69.34365916561032</v>
      </c>
      <c r="F66" s="36">
        <f t="shared" si="9"/>
        <v>92.90662834192005</v>
      </c>
      <c r="G66" s="65">
        <f>$67:$67+$68:$68+$69:$69+G70</f>
        <v>1233233.4</v>
      </c>
      <c r="H66" s="36">
        <f t="shared" si="7"/>
        <v>76.32243823431965</v>
      </c>
      <c r="I66" s="65">
        <f>$67:$67+$68:$68+$69:$69</f>
        <v>57972.399999999994</v>
      </c>
    </row>
    <row r="67" spans="1:9" ht="12.75">
      <c r="A67" s="3" t="s">
        <v>39</v>
      </c>
      <c r="B67" s="38">
        <v>341680.1</v>
      </c>
      <c r="C67" s="38">
        <v>224961.5</v>
      </c>
      <c r="D67" s="38">
        <v>224961.5</v>
      </c>
      <c r="E67" s="39">
        <f t="shared" si="8"/>
        <v>65.83980161560477</v>
      </c>
      <c r="F67" s="39">
        <f t="shared" si="9"/>
        <v>100</v>
      </c>
      <c r="G67" s="38">
        <v>209038.2</v>
      </c>
      <c r="H67" s="39">
        <f t="shared" si="7"/>
        <v>107.61741155444315</v>
      </c>
      <c r="I67" s="38">
        <v>23809.1</v>
      </c>
    </row>
    <row r="68" spans="1:9" ht="12.75">
      <c r="A68" s="3" t="s">
        <v>40</v>
      </c>
      <c r="B68" s="38">
        <v>233237</v>
      </c>
      <c r="C68" s="38">
        <v>220656.2</v>
      </c>
      <c r="D68" s="38">
        <v>172914.7</v>
      </c>
      <c r="E68" s="39">
        <f t="shared" si="8"/>
        <v>74.13690795199733</v>
      </c>
      <c r="F68" s="39">
        <f t="shared" si="9"/>
        <v>78.36385290782675</v>
      </c>
      <c r="G68" s="38">
        <v>524598.2</v>
      </c>
      <c r="H68" s="39">
        <f t="shared" si="7"/>
        <v>32.96135976067017</v>
      </c>
      <c r="I68" s="38">
        <v>4420.8</v>
      </c>
    </row>
    <row r="69" spans="1:9" ht="12.75">
      <c r="A69" s="3" t="s">
        <v>41</v>
      </c>
      <c r="B69" s="38">
        <v>782429.5</v>
      </c>
      <c r="C69" s="38">
        <v>567478.8</v>
      </c>
      <c r="D69" s="38">
        <v>543357.6</v>
      </c>
      <c r="E69" s="39">
        <f t="shared" si="8"/>
        <v>69.44492762606727</v>
      </c>
      <c r="F69" s="39">
        <f t="shared" si="9"/>
        <v>95.74940949335904</v>
      </c>
      <c r="G69" s="38">
        <v>499590.4</v>
      </c>
      <c r="H69" s="39">
        <f t="shared" si="7"/>
        <v>108.76061669719834</v>
      </c>
      <c r="I69" s="38">
        <v>29742.5</v>
      </c>
    </row>
    <row r="70" spans="1:9" ht="12.75">
      <c r="A70" s="3" t="s">
        <v>134</v>
      </c>
      <c r="B70" s="38"/>
      <c r="C70" s="38"/>
      <c r="D70" s="38"/>
      <c r="E70" s="39"/>
      <c r="F70" s="39"/>
      <c r="G70" s="38">
        <v>6.6</v>
      </c>
      <c r="H70" s="39"/>
      <c r="I70" s="38"/>
    </row>
    <row r="71" spans="1:9" ht="12.75">
      <c r="A71" s="8" t="s">
        <v>83</v>
      </c>
      <c r="B71" s="37">
        <v>0</v>
      </c>
      <c r="C71" s="37">
        <v>0</v>
      </c>
      <c r="D71" s="37">
        <v>0</v>
      </c>
      <c r="E71" s="36">
        <v>0</v>
      </c>
      <c r="F71" s="36">
        <v>0</v>
      </c>
      <c r="G71" s="37">
        <v>11</v>
      </c>
      <c r="H71" s="36">
        <v>0</v>
      </c>
      <c r="I71" s="37">
        <v>0</v>
      </c>
    </row>
    <row r="72" spans="1:9" ht="24.75" customHeight="1">
      <c r="A72" s="8" t="s">
        <v>43</v>
      </c>
      <c r="B72" s="37">
        <v>-13862.3</v>
      </c>
      <c r="C72" s="37">
        <v>-13862.3</v>
      </c>
      <c r="D72" s="37">
        <v>-41294.1</v>
      </c>
      <c r="E72" s="36">
        <f>$D:$D/$B:$B*100</f>
        <v>297.88779639742324</v>
      </c>
      <c r="F72" s="36">
        <f>$D:$D/$C:$C*100</f>
        <v>297.88779639742324</v>
      </c>
      <c r="G72" s="37">
        <v>-3631</v>
      </c>
      <c r="H72" s="36">
        <f>$D:$D/$G:$G*100</f>
        <v>1137.2652161938859</v>
      </c>
      <c r="I72" s="37">
        <v>0</v>
      </c>
    </row>
    <row r="73" spans="1:9" ht="12.75">
      <c r="A73" s="6" t="s">
        <v>42</v>
      </c>
      <c r="B73" s="65">
        <f>B65+B64</f>
        <v>1808688.9000000001</v>
      </c>
      <c r="C73" s="65">
        <f>C65+C64</f>
        <v>1331427.2</v>
      </c>
      <c r="D73" s="65">
        <f>D65+D64</f>
        <v>1232564.8</v>
      </c>
      <c r="E73" s="36">
        <f>$D:$D/$B:$B*100</f>
        <v>68.14686594250675</v>
      </c>
      <c r="F73" s="36">
        <f>$D:$D/$C:$C*100</f>
        <v>92.5747047979792</v>
      </c>
      <c r="G73" s="65">
        <f>G65+G64</f>
        <v>1577397.0999999999</v>
      </c>
      <c r="H73" s="36">
        <f>$D:$D/$G:$G*100</f>
        <v>78.13915722299731</v>
      </c>
      <c r="I73" s="65">
        <f>I65+I64</f>
        <v>93348.5</v>
      </c>
    </row>
    <row r="74" spans="1:9" ht="12.75">
      <c r="A74" s="50" t="s">
        <v>44</v>
      </c>
      <c r="B74" s="51"/>
      <c r="C74" s="51"/>
      <c r="D74" s="51"/>
      <c r="E74" s="51"/>
      <c r="F74" s="51"/>
      <c r="G74" s="51"/>
      <c r="H74" s="51"/>
      <c r="I74" s="52"/>
    </row>
    <row r="75" spans="1:9" ht="12.75">
      <c r="A75" s="14" t="s">
        <v>45</v>
      </c>
      <c r="B75" s="65">
        <f>B76+B77+B78+B79+B80+B81+B82+B83</f>
        <v>160575.7</v>
      </c>
      <c r="C75" s="65">
        <f>C76+C77+C78+C79+C80+C81+C82+C83</f>
        <v>114584.5</v>
      </c>
      <c r="D75" s="65">
        <f>D76+D77+D78+D79+D80+D81+D82+D83</f>
        <v>86995</v>
      </c>
      <c r="E75" s="36">
        <f>$D:$D/$B:$B*100</f>
        <v>54.17693959920461</v>
      </c>
      <c r="F75" s="36">
        <f>$D:$D/$C:$C*100</f>
        <v>75.92213606552369</v>
      </c>
      <c r="G75" s="65">
        <f>G76+G77+G78+G79+G80+G81+G82+G83</f>
        <v>81048.8</v>
      </c>
      <c r="H75" s="36">
        <f>$D:$D/$G:$G*100</f>
        <v>107.33656759878</v>
      </c>
      <c r="I75" s="65">
        <f>I76+I77+I78+I79+I80+I81+I82+I83</f>
        <v>13857.5</v>
      </c>
    </row>
    <row r="76" spans="1:9" ht="12.75">
      <c r="A76" s="15" t="s">
        <v>46</v>
      </c>
      <c r="B76" s="66">
        <v>1438.4</v>
      </c>
      <c r="C76" s="66">
        <v>1070.7</v>
      </c>
      <c r="D76" s="66">
        <v>982.3</v>
      </c>
      <c r="E76" s="39">
        <f>$D:$D/$B:$B*100</f>
        <v>68.29115684093436</v>
      </c>
      <c r="F76" s="39">
        <f>$D:$D/$C:$C*100</f>
        <v>91.74371906229568</v>
      </c>
      <c r="G76" s="66">
        <v>922.1</v>
      </c>
      <c r="H76" s="39">
        <f>$D:$D/$G:$G*100</f>
        <v>106.52857607634746</v>
      </c>
      <c r="I76" s="66">
        <v>108.3</v>
      </c>
    </row>
    <row r="77" spans="1:9" ht="14.25" customHeight="1">
      <c r="A77" s="15" t="s">
        <v>47</v>
      </c>
      <c r="B77" s="66">
        <v>6256.6</v>
      </c>
      <c r="C77" s="66">
        <v>4697.6</v>
      </c>
      <c r="D77" s="66">
        <v>4353.5</v>
      </c>
      <c r="E77" s="39">
        <f>$D:$D/$B:$B*100</f>
        <v>69.58252085797398</v>
      </c>
      <c r="F77" s="39">
        <f>$D:$D/$C:$C*100</f>
        <v>92.67498297002724</v>
      </c>
      <c r="G77" s="66">
        <v>3832.3</v>
      </c>
      <c r="H77" s="39">
        <f>$D:$D/$G:$G*100</f>
        <v>113.60018787673198</v>
      </c>
      <c r="I77" s="66">
        <v>565.5</v>
      </c>
    </row>
    <row r="78" spans="1:9" ht="25.5">
      <c r="A78" s="15" t="s">
        <v>48</v>
      </c>
      <c r="B78" s="66">
        <v>39327.5</v>
      </c>
      <c r="C78" s="66">
        <v>27721.7</v>
      </c>
      <c r="D78" s="66">
        <v>26637.4</v>
      </c>
      <c r="E78" s="39">
        <f>$D:$D/$B:$B*100</f>
        <v>67.73224842667345</v>
      </c>
      <c r="F78" s="39">
        <f>$D:$D/$C:$C*100</f>
        <v>96.08862371355292</v>
      </c>
      <c r="G78" s="66">
        <v>26086.4</v>
      </c>
      <c r="H78" s="39">
        <f>$D:$D/$G:$G*100</f>
        <v>102.11221172718352</v>
      </c>
      <c r="I78" s="66">
        <v>2804.1</v>
      </c>
    </row>
    <row r="79" spans="1:9" ht="12.75">
      <c r="A79" s="15" t="s">
        <v>95</v>
      </c>
      <c r="B79" s="38">
        <v>0</v>
      </c>
      <c r="C79" s="38">
        <v>0</v>
      </c>
      <c r="D79" s="38">
        <v>0</v>
      </c>
      <c r="E79" s="39">
        <v>0</v>
      </c>
      <c r="F79" s="39">
        <v>0</v>
      </c>
      <c r="G79" s="38">
        <v>7.8</v>
      </c>
      <c r="H79" s="39">
        <v>0</v>
      </c>
      <c r="I79" s="38">
        <v>0</v>
      </c>
    </row>
    <row r="80" spans="1:9" ht="25.5">
      <c r="A80" s="3" t="s">
        <v>49</v>
      </c>
      <c r="B80" s="66">
        <v>9839.7</v>
      </c>
      <c r="C80" s="66">
        <v>7597.9</v>
      </c>
      <c r="D80" s="66">
        <v>6927.7</v>
      </c>
      <c r="E80" s="39">
        <f>$D:$D/$B:$B*100</f>
        <v>70.40560179680274</v>
      </c>
      <c r="F80" s="39">
        <f>$D:$D/$C:$C*100</f>
        <v>91.17914160491715</v>
      </c>
      <c r="G80" s="66">
        <v>6551.1</v>
      </c>
      <c r="H80" s="39">
        <f>$D:$D/$G:$G*100</f>
        <v>105.74865289798659</v>
      </c>
      <c r="I80" s="66">
        <v>455.9</v>
      </c>
    </row>
    <row r="81" spans="1:9" ht="12.75">
      <c r="A81" s="15" t="s">
        <v>50</v>
      </c>
      <c r="B81" s="66">
        <v>579.6</v>
      </c>
      <c r="C81" s="66">
        <v>579.6</v>
      </c>
      <c r="D81" s="66">
        <v>579.6</v>
      </c>
      <c r="E81" s="39">
        <v>0</v>
      </c>
      <c r="F81" s="39">
        <v>0</v>
      </c>
      <c r="G81" s="66">
        <v>143.9</v>
      </c>
      <c r="H81" s="39">
        <v>0</v>
      </c>
      <c r="I81" s="66">
        <v>0</v>
      </c>
    </row>
    <row r="82" spans="1:9" ht="12.75">
      <c r="A82" s="15" t="s">
        <v>51</v>
      </c>
      <c r="B82" s="66">
        <v>13309.9</v>
      </c>
      <c r="C82" s="66">
        <v>13301.4</v>
      </c>
      <c r="D82" s="66">
        <v>0</v>
      </c>
      <c r="E82" s="39">
        <f>$D:$D/$B:$B*100</f>
        <v>0</v>
      </c>
      <c r="F82" s="39">
        <v>0</v>
      </c>
      <c r="G82" s="66">
        <v>0</v>
      </c>
      <c r="H82" s="39">
        <v>0</v>
      </c>
      <c r="I82" s="66">
        <v>0</v>
      </c>
    </row>
    <row r="83" spans="1:9" ht="12.75">
      <c r="A83" s="3" t="s">
        <v>52</v>
      </c>
      <c r="B83" s="66">
        <v>89824</v>
      </c>
      <c r="C83" s="66">
        <v>59615.6</v>
      </c>
      <c r="D83" s="66">
        <v>47514.5</v>
      </c>
      <c r="E83" s="39">
        <f>$D:$D/$B:$B*100</f>
        <v>52.89733256145352</v>
      </c>
      <c r="F83" s="39">
        <f>$D:$D/$C:$C*100</f>
        <v>79.70145398184368</v>
      </c>
      <c r="G83" s="66">
        <v>43505.2</v>
      </c>
      <c r="H83" s="39">
        <f>$D:$D/$G:$G*100</f>
        <v>109.21567996469388</v>
      </c>
      <c r="I83" s="66">
        <v>9923.7</v>
      </c>
    </row>
    <row r="84" spans="1:9" ht="12.75">
      <c r="A84" s="14" t="s">
        <v>53</v>
      </c>
      <c r="B84" s="37">
        <v>383.2</v>
      </c>
      <c r="C84" s="37">
        <v>287.4</v>
      </c>
      <c r="D84" s="37">
        <v>230</v>
      </c>
      <c r="E84" s="36">
        <f>$D:$D/$B:$B*100</f>
        <v>60.020876826722336</v>
      </c>
      <c r="F84" s="36">
        <f>$D:$D/$C:$C*100</f>
        <v>80.02783576896313</v>
      </c>
      <c r="G84" s="37">
        <v>223.1</v>
      </c>
      <c r="H84" s="36">
        <v>0</v>
      </c>
      <c r="I84" s="37">
        <v>24.6</v>
      </c>
    </row>
    <row r="85" spans="1:9" ht="25.5">
      <c r="A85" s="16" t="s">
        <v>54</v>
      </c>
      <c r="B85" s="37">
        <v>9902.6</v>
      </c>
      <c r="C85" s="37">
        <v>8499.3</v>
      </c>
      <c r="D85" s="37">
        <v>4188</v>
      </c>
      <c r="E85" s="36">
        <f>$D:$D/$B:$B*100</f>
        <v>42.291923333266006</v>
      </c>
      <c r="F85" s="36">
        <f>$D:$D/$C:$C*100</f>
        <v>49.27464614732979</v>
      </c>
      <c r="G85" s="37">
        <v>3658</v>
      </c>
      <c r="H85" s="36">
        <v>0</v>
      </c>
      <c r="I85" s="37">
        <v>311.9</v>
      </c>
    </row>
    <row r="86" spans="1:9" ht="12.75">
      <c r="A86" s="14" t="s">
        <v>55</v>
      </c>
      <c r="B86" s="65">
        <f>B87+B88+B89+B90</f>
        <v>150718.9</v>
      </c>
      <c r="C86" s="65">
        <f>C87+C88+C89+C90</f>
        <v>133527</v>
      </c>
      <c r="D86" s="65">
        <f>D87+D88+D89+D90</f>
        <v>64946.100000000006</v>
      </c>
      <c r="E86" s="36">
        <f>$D:$D/$B:$B*100</f>
        <v>43.09087977685613</v>
      </c>
      <c r="F86" s="36">
        <f>$D:$D/$C:$C*100</f>
        <v>48.63892695859265</v>
      </c>
      <c r="G86" s="65">
        <f>G87+G88+G89+G90</f>
        <v>44867.799999999996</v>
      </c>
      <c r="H86" s="36">
        <f>$D:$D/$G:$G*100</f>
        <v>144.749909734821</v>
      </c>
      <c r="I86" s="65">
        <f>I87+I88+I89+I90</f>
        <v>11879.7</v>
      </c>
    </row>
    <row r="87" spans="1:9" ht="12.75">
      <c r="A87" s="17" t="s">
        <v>130</v>
      </c>
      <c r="B87" s="66">
        <v>98</v>
      </c>
      <c r="C87" s="66">
        <v>98</v>
      </c>
      <c r="D87" s="66">
        <v>0</v>
      </c>
      <c r="E87" s="39">
        <v>0</v>
      </c>
      <c r="F87" s="39">
        <v>0</v>
      </c>
      <c r="G87" s="66">
        <v>0</v>
      </c>
      <c r="H87" s="39">
        <v>0</v>
      </c>
      <c r="I87" s="66">
        <v>0</v>
      </c>
    </row>
    <row r="88" spans="1:9" ht="12.75">
      <c r="A88" s="15" t="s">
        <v>56</v>
      </c>
      <c r="B88" s="66">
        <v>20315.2</v>
      </c>
      <c r="C88" s="66">
        <v>14299</v>
      </c>
      <c r="D88" s="66">
        <v>13402.7</v>
      </c>
      <c r="E88" s="39">
        <f aca="true" t="shared" si="10" ref="E88:E114">$D:$D/$B:$B*100</f>
        <v>65.97375364259274</v>
      </c>
      <c r="F88" s="39">
        <f aca="true" t="shared" si="11" ref="F88:F94">$D:$D/$C:$C*100</f>
        <v>93.73172949157285</v>
      </c>
      <c r="G88" s="66">
        <v>12252.7</v>
      </c>
      <c r="H88" s="39">
        <f aca="true" t="shared" si="12" ref="H88:H94">$D:$D/$G:$G*100</f>
        <v>109.38568642013597</v>
      </c>
      <c r="I88" s="66">
        <v>2519.8</v>
      </c>
    </row>
    <row r="89" spans="1:9" ht="12.75">
      <c r="A89" s="17" t="s">
        <v>102</v>
      </c>
      <c r="B89" s="38">
        <v>121353.2</v>
      </c>
      <c r="C89" s="38">
        <v>111495.8</v>
      </c>
      <c r="D89" s="38">
        <v>50392.4</v>
      </c>
      <c r="E89" s="39">
        <f t="shared" si="10"/>
        <v>41.52539858858275</v>
      </c>
      <c r="F89" s="39">
        <f t="shared" si="11"/>
        <v>45.19668005431595</v>
      </c>
      <c r="G89" s="38">
        <v>31005</v>
      </c>
      <c r="H89" s="39">
        <f t="shared" si="12"/>
        <v>162.52991452991455</v>
      </c>
      <c r="I89" s="38">
        <v>9126.1</v>
      </c>
    </row>
    <row r="90" spans="1:9" ht="12.75">
      <c r="A90" s="15" t="s">
        <v>57</v>
      </c>
      <c r="B90" s="66">
        <v>8952.5</v>
      </c>
      <c r="C90" s="66">
        <v>7634.2</v>
      </c>
      <c r="D90" s="66">
        <v>1151</v>
      </c>
      <c r="E90" s="39">
        <f t="shared" si="10"/>
        <v>12.856743926277575</v>
      </c>
      <c r="F90" s="39">
        <f t="shared" si="11"/>
        <v>15.076890833355167</v>
      </c>
      <c r="G90" s="66">
        <v>1610.1</v>
      </c>
      <c r="H90" s="39">
        <f t="shared" si="12"/>
        <v>71.48624309049127</v>
      </c>
      <c r="I90" s="66">
        <v>233.8</v>
      </c>
    </row>
    <row r="91" spans="1:9" ht="12.75">
      <c r="A91" s="14" t="s">
        <v>58</v>
      </c>
      <c r="B91" s="65">
        <f>B92+B93+B94+B95</f>
        <v>449455.20000000007</v>
      </c>
      <c r="C91" s="65">
        <f>C92+C93+C94+C95</f>
        <v>407728.30000000005</v>
      </c>
      <c r="D91" s="65">
        <f>D92+D93+D94+D95</f>
        <v>305607</v>
      </c>
      <c r="E91" s="36">
        <f t="shared" si="10"/>
        <v>67.99498592963214</v>
      </c>
      <c r="F91" s="36">
        <f t="shared" si="11"/>
        <v>74.95359041793272</v>
      </c>
      <c r="G91" s="65">
        <f>G92+G93+G94+G95</f>
        <v>361897</v>
      </c>
      <c r="H91" s="36">
        <f t="shared" si="12"/>
        <v>84.44585061495398</v>
      </c>
      <c r="I91" s="65">
        <f>I92+I93+I94+I95</f>
        <v>20960.5</v>
      </c>
    </row>
    <row r="92" spans="1:9" ht="12.75">
      <c r="A92" s="15" t="s">
        <v>59</v>
      </c>
      <c r="B92" s="66">
        <v>251475.8</v>
      </c>
      <c r="C92" s="66">
        <v>248437</v>
      </c>
      <c r="D92" s="66">
        <v>211079.9</v>
      </c>
      <c r="E92" s="39">
        <f t="shared" si="10"/>
        <v>83.93646625241873</v>
      </c>
      <c r="F92" s="39">
        <f t="shared" si="11"/>
        <v>84.96314961137028</v>
      </c>
      <c r="G92" s="66">
        <v>300049.7</v>
      </c>
      <c r="H92" s="39">
        <f t="shared" si="12"/>
        <v>70.34831229626292</v>
      </c>
      <c r="I92" s="66">
        <v>1027.3</v>
      </c>
    </row>
    <row r="93" spans="1:9" ht="12.75">
      <c r="A93" s="15" t="s">
        <v>60</v>
      </c>
      <c r="B93" s="66">
        <v>115258.1</v>
      </c>
      <c r="C93" s="66">
        <v>81476.2</v>
      </c>
      <c r="D93" s="66">
        <v>47206.3</v>
      </c>
      <c r="E93" s="39">
        <f t="shared" si="10"/>
        <v>40.95703468996973</v>
      </c>
      <c r="F93" s="39">
        <f t="shared" si="11"/>
        <v>57.93876003053653</v>
      </c>
      <c r="G93" s="66">
        <v>41999.5</v>
      </c>
      <c r="H93" s="39">
        <f t="shared" si="12"/>
        <v>112.39729044393387</v>
      </c>
      <c r="I93" s="66">
        <v>4923.6</v>
      </c>
    </row>
    <row r="94" spans="1:9" ht="12.75">
      <c r="A94" s="15" t="s">
        <v>61</v>
      </c>
      <c r="B94" s="66">
        <v>80909.4</v>
      </c>
      <c r="C94" s="66">
        <v>76003.2</v>
      </c>
      <c r="D94" s="66">
        <v>45509</v>
      </c>
      <c r="E94" s="39">
        <f t="shared" si="10"/>
        <v>56.246863776026025</v>
      </c>
      <c r="F94" s="39">
        <f t="shared" si="11"/>
        <v>59.877741989810964</v>
      </c>
      <c r="G94" s="66">
        <v>14037.2</v>
      </c>
      <c r="H94" s="39">
        <f t="shared" si="12"/>
        <v>324.2028324737127</v>
      </c>
      <c r="I94" s="66">
        <v>15009.6</v>
      </c>
    </row>
    <row r="95" spans="1:9" ht="12.75">
      <c r="A95" s="15" t="s">
        <v>62</v>
      </c>
      <c r="B95" s="66">
        <v>1811.9</v>
      </c>
      <c r="C95" s="66">
        <v>1811.9</v>
      </c>
      <c r="D95" s="66">
        <v>1811.8</v>
      </c>
      <c r="E95" s="39">
        <f t="shared" si="10"/>
        <v>99.99448093161874</v>
      </c>
      <c r="F95" s="39">
        <v>0</v>
      </c>
      <c r="G95" s="66">
        <v>5810.6</v>
      </c>
      <c r="H95" s="39">
        <v>0</v>
      </c>
      <c r="I95" s="66">
        <v>0</v>
      </c>
    </row>
    <row r="96" spans="1:9" ht="12.75">
      <c r="A96" s="18" t="s">
        <v>63</v>
      </c>
      <c r="B96" s="65">
        <f>B97+B98+B99+B100+B101</f>
        <v>998649.2000000001</v>
      </c>
      <c r="C96" s="65">
        <f>C97+C98+C99+C100+C101</f>
        <v>733340.7999999999</v>
      </c>
      <c r="D96" s="65">
        <f>D97+D98+D99+D100+D101</f>
        <v>718312.5999999999</v>
      </c>
      <c r="E96" s="36">
        <f t="shared" si="10"/>
        <v>71.92842091096652</v>
      </c>
      <c r="F96" s="36">
        <f aca="true" t="shared" si="13" ref="F96:F114">$D:$D/$C:$C*100</f>
        <v>97.95072086538754</v>
      </c>
      <c r="G96" s="65">
        <f>G97+G98+G99+G100+G101</f>
        <v>682424.2999999999</v>
      </c>
      <c r="H96" s="36">
        <f aca="true" t="shared" si="14" ref="H96:H112">$D:$D/$G:$G*100</f>
        <v>105.2589422738903</v>
      </c>
      <c r="I96" s="65">
        <f>I97+I98+I99+I100+I101</f>
        <v>54897.200000000004</v>
      </c>
    </row>
    <row r="97" spans="1:9" ht="12.75">
      <c r="A97" s="15" t="s">
        <v>64</v>
      </c>
      <c r="B97" s="66">
        <v>366479.8</v>
      </c>
      <c r="C97" s="66">
        <v>273223.3</v>
      </c>
      <c r="D97" s="66">
        <v>268516.8</v>
      </c>
      <c r="E97" s="39">
        <f t="shared" si="10"/>
        <v>73.26919519165858</v>
      </c>
      <c r="F97" s="39">
        <f t="shared" si="13"/>
        <v>98.2774163111272</v>
      </c>
      <c r="G97" s="66">
        <v>266309.6</v>
      </c>
      <c r="H97" s="39">
        <f t="shared" si="14"/>
        <v>100.82880977629046</v>
      </c>
      <c r="I97" s="66">
        <v>21456.9</v>
      </c>
    </row>
    <row r="98" spans="1:9" ht="12.75">
      <c r="A98" s="15" t="s">
        <v>65</v>
      </c>
      <c r="B98" s="66">
        <v>442514.5</v>
      </c>
      <c r="C98" s="66">
        <v>318934.6</v>
      </c>
      <c r="D98" s="66">
        <v>316788.9</v>
      </c>
      <c r="E98" s="39">
        <f t="shared" si="10"/>
        <v>71.58836603094363</v>
      </c>
      <c r="F98" s="39">
        <f t="shared" si="13"/>
        <v>99.3272288425276</v>
      </c>
      <c r="G98" s="66">
        <v>368174.3</v>
      </c>
      <c r="H98" s="39">
        <f t="shared" si="14"/>
        <v>86.04318661025499</v>
      </c>
      <c r="I98" s="66">
        <v>20293.9</v>
      </c>
    </row>
    <row r="99" spans="1:9" ht="12.75">
      <c r="A99" s="15" t="s">
        <v>128</v>
      </c>
      <c r="B99" s="66">
        <v>118630.5</v>
      </c>
      <c r="C99" s="66">
        <v>85889.3</v>
      </c>
      <c r="D99" s="66">
        <v>81241.6</v>
      </c>
      <c r="E99" s="39">
        <f t="shared" si="10"/>
        <v>68.48289436527706</v>
      </c>
      <c r="F99" s="39">
        <f t="shared" si="13"/>
        <v>94.58873224022084</v>
      </c>
      <c r="G99" s="66">
        <v>0</v>
      </c>
      <c r="H99" s="39" t="e">
        <f t="shared" si="14"/>
        <v>#DIV/0!</v>
      </c>
      <c r="I99" s="66">
        <v>8704.6</v>
      </c>
    </row>
    <row r="100" spans="1:9" ht="12.75">
      <c r="A100" s="15" t="s">
        <v>66</v>
      </c>
      <c r="B100" s="66">
        <v>25523</v>
      </c>
      <c r="C100" s="66">
        <v>22849.1</v>
      </c>
      <c r="D100" s="66">
        <v>21558.2</v>
      </c>
      <c r="E100" s="39">
        <f t="shared" si="10"/>
        <v>84.46577596677507</v>
      </c>
      <c r="F100" s="39">
        <f t="shared" si="13"/>
        <v>94.35032452044064</v>
      </c>
      <c r="G100" s="66">
        <v>18216.5</v>
      </c>
      <c r="H100" s="39">
        <f t="shared" si="14"/>
        <v>118.34435813685396</v>
      </c>
      <c r="I100" s="66">
        <v>1197.3</v>
      </c>
    </row>
    <row r="101" spans="1:9" ht="12.75">
      <c r="A101" s="15" t="s">
        <v>67</v>
      </c>
      <c r="B101" s="66">
        <v>45501.4</v>
      </c>
      <c r="C101" s="66">
        <v>32444.5</v>
      </c>
      <c r="D101" s="38">
        <v>30207.1</v>
      </c>
      <c r="E101" s="39">
        <f t="shared" si="10"/>
        <v>66.38718808652041</v>
      </c>
      <c r="F101" s="39">
        <f t="shared" si="13"/>
        <v>93.1039159179522</v>
      </c>
      <c r="G101" s="38">
        <v>29723.9</v>
      </c>
      <c r="H101" s="39">
        <f t="shared" si="14"/>
        <v>101.62562786175432</v>
      </c>
      <c r="I101" s="38">
        <v>3244.5</v>
      </c>
    </row>
    <row r="102" spans="1:9" ht="25.5">
      <c r="A102" s="18" t="s">
        <v>68</v>
      </c>
      <c r="B102" s="65">
        <f>B103+B104</f>
        <v>103048.70000000001</v>
      </c>
      <c r="C102" s="65">
        <f>C103+C104</f>
        <v>76785.90000000001</v>
      </c>
      <c r="D102" s="65">
        <f>D103+D104</f>
        <v>67716.8</v>
      </c>
      <c r="E102" s="36">
        <f t="shared" si="10"/>
        <v>65.71339570513747</v>
      </c>
      <c r="F102" s="36">
        <f t="shared" si="13"/>
        <v>88.18910763564665</v>
      </c>
      <c r="G102" s="65">
        <f>G103+G104</f>
        <v>78870.8</v>
      </c>
      <c r="H102" s="36">
        <f t="shared" si="14"/>
        <v>85.85788403312759</v>
      </c>
      <c r="I102" s="65">
        <f>I103+I104</f>
        <v>5190.3</v>
      </c>
    </row>
    <row r="103" spans="1:9" ht="12.75">
      <c r="A103" s="15" t="s">
        <v>69</v>
      </c>
      <c r="B103" s="66">
        <v>98206.6</v>
      </c>
      <c r="C103" s="66">
        <v>74010.3</v>
      </c>
      <c r="D103" s="66">
        <v>65085.1</v>
      </c>
      <c r="E103" s="39">
        <f t="shared" si="10"/>
        <v>66.27365166903242</v>
      </c>
      <c r="F103" s="39">
        <f t="shared" si="13"/>
        <v>87.94059745738093</v>
      </c>
      <c r="G103" s="66">
        <v>76324.8</v>
      </c>
      <c r="H103" s="39">
        <f t="shared" si="14"/>
        <v>85.27385594197429</v>
      </c>
      <c r="I103" s="66">
        <v>5033</v>
      </c>
    </row>
    <row r="104" spans="1:9" ht="25.5">
      <c r="A104" s="15" t="s">
        <v>70</v>
      </c>
      <c r="B104" s="66">
        <v>4842.1</v>
      </c>
      <c r="C104" s="66">
        <v>2775.6</v>
      </c>
      <c r="D104" s="66">
        <v>2631.7</v>
      </c>
      <c r="E104" s="39">
        <f t="shared" si="10"/>
        <v>54.35038516346212</v>
      </c>
      <c r="F104" s="39">
        <f t="shared" si="13"/>
        <v>94.81553537973771</v>
      </c>
      <c r="G104" s="66">
        <v>2546</v>
      </c>
      <c r="H104" s="39">
        <f t="shared" si="14"/>
        <v>103.36606441476826</v>
      </c>
      <c r="I104" s="66">
        <v>157.3</v>
      </c>
    </row>
    <row r="105" spans="1:9" ht="12.75">
      <c r="A105" s="18" t="s">
        <v>71</v>
      </c>
      <c r="B105" s="65">
        <f>B106+B107+B108+B109+B110</f>
        <v>146257.3</v>
      </c>
      <c r="C105" s="65">
        <f>C106+C107+C108+C109+C110</f>
        <v>111201</v>
      </c>
      <c r="D105" s="65">
        <f>D106+D107+D108+D109+D110</f>
        <v>96619</v>
      </c>
      <c r="E105" s="36">
        <f t="shared" si="10"/>
        <v>66.06097610170569</v>
      </c>
      <c r="F105" s="36">
        <f t="shared" si="13"/>
        <v>86.88680857186536</v>
      </c>
      <c r="G105" s="65">
        <f>G106+G107+G108+G109+G110</f>
        <v>82113</v>
      </c>
      <c r="H105" s="36">
        <f t="shared" si="14"/>
        <v>117.66589943127155</v>
      </c>
      <c r="I105" s="65">
        <f>I106+I107+I108+I109+I110</f>
        <v>7763.400000000001</v>
      </c>
    </row>
    <row r="106" spans="1:9" ht="12.75">
      <c r="A106" s="15" t="s">
        <v>72</v>
      </c>
      <c r="B106" s="66">
        <v>961.2</v>
      </c>
      <c r="C106" s="66">
        <v>716.1</v>
      </c>
      <c r="D106" s="66">
        <v>616</v>
      </c>
      <c r="E106" s="39">
        <f t="shared" si="10"/>
        <v>64.08655846858093</v>
      </c>
      <c r="F106" s="39">
        <f t="shared" si="13"/>
        <v>86.02150537634408</v>
      </c>
      <c r="G106" s="66">
        <v>790.2</v>
      </c>
      <c r="H106" s="39">
        <f t="shared" si="14"/>
        <v>77.95494811440142</v>
      </c>
      <c r="I106" s="66">
        <v>0</v>
      </c>
    </row>
    <row r="107" spans="1:9" ht="12.75">
      <c r="A107" s="15" t="s">
        <v>73</v>
      </c>
      <c r="B107" s="66">
        <v>36604.9</v>
      </c>
      <c r="C107" s="66">
        <v>26004.6</v>
      </c>
      <c r="D107" s="66">
        <v>26004.6</v>
      </c>
      <c r="E107" s="39">
        <f t="shared" si="10"/>
        <v>71.0413086772536</v>
      </c>
      <c r="F107" s="39">
        <f t="shared" si="13"/>
        <v>100</v>
      </c>
      <c r="G107" s="66">
        <v>24681.9</v>
      </c>
      <c r="H107" s="39">
        <f t="shared" si="14"/>
        <v>105.35898776026156</v>
      </c>
      <c r="I107" s="66">
        <v>4316.7</v>
      </c>
    </row>
    <row r="108" spans="1:9" ht="12.75">
      <c r="A108" s="15" t="s">
        <v>74</v>
      </c>
      <c r="B108" s="66">
        <v>36333.6</v>
      </c>
      <c r="C108" s="66">
        <v>23514.7</v>
      </c>
      <c r="D108" s="66">
        <v>19473.6</v>
      </c>
      <c r="E108" s="39">
        <f t="shared" si="10"/>
        <v>53.596670850122194</v>
      </c>
      <c r="F108" s="39">
        <f t="shared" si="13"/>
        <v>82.81457981602996</v>
      </c>
      <c r="G108" s="66">
        <v>14769</v>
      </c>
      <c r="H108" s="39">
        <f t="shared" si="14"/>
        <v>131.85456022750355</v>
      </c>
      <c r="I108" s="66">
        <v>1304.4</v>
      </c>
    </row>
    <row r="109" spans="1:9" ht="12.75">
      <c r="A109" s="15" t="s">
        <v>75</v>
      </c>
      <c r="B109" s="38">
        <v>44727.7</v>
      </c>
      <c r="C109" s="38">
        <v>40520</v>
      </c>
      <c r="D109" s="38">
        <v>31484.3</v>
      </c>
      <c r="E109" s="39">
        <f t="shared" si="10"/>
        <v>70.39105520739945</v>
      </c>
      <c r="F109" s="39">
        <f t="shared" si="13"/>
        <v>77.70064165844028</v>
      </c>
      <c r="G109" s="38">
        <v>22185.3</v>
      </c>
      <c r="H109" s="39">
        <f t="shared" si="14"/>
        <v>141.91514200844705</v>
      </c>
      <c r="I109" s="38">
        <v>1284</v>
      </c>
    </row>
    <row r="110" spans="1:9" ht="12.75">
      <c r="A110" s="15" t="s">
        <v>76</v>
      </c>
      <c r="B110" s="66">
        <v>27629.9</v>
      </c>
      <c r="C110" s="66">
        <v>20445.6</v>
      </c>
      <c r="D110" s="66">
        <v>19040.5</v>
      </c>
      <c r="E110" s="39">
        <f t="shared" si="10"/>
        <v>68.91266345516995</v>
      </c>
      <c r="F110" s="39">
        <f t="shared" si="13"/>
        <v>93.12761669992567</v>
      </c>
      <c r="G110" s="66">
        <v>19686.6</v>
      </c>
      <c r="H110" s="39">
        <f t="shared" si="14"/>
        <v>96.71807219123669</v>
      </c>
      <c r="I110" s="66">
        <v>858.3</v>
      </c>
    </row>
    <row r="111" spans="1:9" ht="12.75">
      <c r="A111" s="18" t="s">
        <v>84</v>
      </c>
      <c r="B111" s="37">
        <f>B112+B113+B114</f>
        <v>16071.000000000002</v>
      </c>
      <c r="C111" s="37">
        <f>C112+C113+C114</f>
        <v>11476.7</v>
      </c>
      <c r="D111" s="37">
        <f>D112+D113+D114</f>
        <v>10759.399999999998</v>
      </c>
      <c r="E111" s="36">
        <f t="shared" si="10"/>
        <v>66.94916308879345</v>
      </c>
      <c r="F111" s="36">
        <f t="shared" si="13"/>
        <v>93.74994554183691</v>
      </c>
      <c r="G111" s="37">
        <f>G112+G113+G114</f>
        <v>28345.199999999997</v>
      </c>
      <c r="H111" s="36">
        <f t="shared" si="14"/>
        <v>37.95845504706264</v>
      </c>
      <c r="I111" s="37">
        <f>I112+I113+I114</f>
        <v>1295.3</v>
      </c>
    </row>
    <row r="112" spans="1:9" ht="12.75">
      <c r="A112" s="11" t="s">
        <v>85</v>
      </c>
      <c r="B112" s="38">
        <v>6338.6</v>
      </c>
      <c r="C112" s="38">
        <v>4222.6</v>
      </c>
      <c r="D112" s="38">
        <v>4200.9</v>
      </c>
      <c r="E112" s="39">
        <f t="shared" si="10"/>
        <v>66.27488719906603</v>
      </c>
      <c r="F112" s="39">
        <f t="shared" si="13"/>
        <v>99.48609861222941</v>
      </c>
      <c r="G112" s="38">
        <v>4637.1</v>
      </c>
      <c r="H112" s="39">
        <f t="shared" si="14"/>
        <v>90.59325871773305</v>
      </c>
      <c r="I112" s="38">
        <v>349.5</v>
      </c>
    </row>
    <row r="113" spans="1:9" ht="12.75">
      <c r="A113" s="19" t="s">
        <v>86</v>
      </c>
      <c r="B113" s="38">
        <v>7270.8</v>
      </c>
      <c r="C113" s="38">
        <v>5500.3</v>
      </c>
      <c r="D113" s="38">
        <v>4930.2</v>
      </c>
      <c r="E113" s="39">
        <f t="shared" si="10"/>
        <v>67.80821917808218</v>
      </c>
      <c r="F113" s="39">
        <f t="shared" si="13"/>
        <v>89.63511081213751</v>
      </c>
      <c r="G113" s="38">
        <v>22340.5</v>
      </c>
      <c r="H113" s="39">
        <v>0</v>
      </c>
      <c r="I113" s="38">
        <v>757</v>
      </c>
    </row>
    <row r="114" spans="1:9" ht="24.75" customHeight="1">
      <c r="A114" s="20" t="s">
        <v>96</v>
      </c>
      <c r="B114" s="38">
        <v>2461.6</v>
      </c>
      <c r="C114" s="38">
        <v>1753.8</v>
      </c>
      <c r="D114" s="38">
        <v>1628.3</v>
      </c>
      <c r="E114" s="39">
        <f t="shared" si="10"/>
        <v>66.14803379915503</v>
      </c>
      <c r="F114" s="39">
        <f t="shared" si="13"/>
        <v>92.84410993271752</v>
      </c>
      <c r="G114" s="38">
        <v>1367.6</v>
      </c>
      <c r="H114" s="39"/>
      <c r="I114" s="38">
        <v>188.8</v>
      </c>
    </row>
    <row r="115" spans="1:9" ht="25.5">
      <c r="A115" s="21" t="s">
        <v>112</v>
      </c>
      <c r="B115" s="37">
        <f aca="true" t="shared" si="15" ref="B115:I115">B116</f>
        <v>0</v>
      </c>
      <c r="C115" s="37">
        <f t="shared" si="15"/>
        <v>0</v>
      </c>
      <c r="D115" s="37">
        <f t="shared" si="15"/>
        <v>0</v>
      </c>
      <c r="E115" s="37">
        <f t="shared" si="15"/>
        <v>0</v>
      </c>
      <c r="F115" s="37">
        <f t="shared" si="15"/>
        <v>0</v>
      </c>
      <c r="G115" s="37">
        <f t="shared" si="15"/>
        <v>48</v>
      </c>
      <c r="H115" s="37">
        <f t="shared" si="15"/>
        <v>0</v>
      </c>
      <c r="I115" s="37">
        <f t="shared" si="15"/>
        <v>0</v>
      </c>
    </row>
    <row r="116" spans="1:9" ht="26.25" customHeight="1">
      <c r="A116" s="20" t="s">
        <v>113</v>
      </c>
      <c r="B116" s="38">
        <v>0</v>
      </c>
      <c r="C116" s="38">
        <v>0</v>
      </c>
      <c r="D116" s="38">
        <v>0</v>
      </c>
      <c r="E116" s="39">
        <v>0</v>
      </c>
      <c r="F116" s="39">
        <v>0</v>
      </c>
      <c r="G116" s="66">
        <v>48</v>
      </c>
      <c r="H116" s="39">
        <v>0</v>
      </c>
      <c r="I116" s="38">
        <v>0</v>
      </c>
    </row>
    <row r="117" spans="1:9" ht="13.5" customHeight="1">
      <c r="A117" s="22" t="s">
        <v>77</v>
      </c>
      <c r="B117" s="65">
        <f>B75+B84+B85+B86+B91+B96+B102+B105+B111+B115</f>
        <v>2035061.8000000003</v>
      </c>
      <c r="C117" s="65">
        <f>C75+C84+C85+C86+C91+C96+C102+C105+C111+C115</f>
        <v>1597430.8999999997</v>
      </c>
      <c r="D117" s="65">
        <f>D75+D84+D85+D86+D91+D96+D102+D105+D111+D115</f>
        <v>1355373.8999999997</v>
      </c>
      <c r="E117" s="36">
        <f>$D:$D/$B:$B*100</f>
        <v>66.60111746974954</v>
      </c>
      <c r="F117" s="36">
        <f>$D:$D/$C:$C*100</f>
        <v>84.84710668862108</v>
      </c>
      <c r="G117" s="65">
        <f>G75+G84+G85+G86+G91+G96+G102+G105+G111+G115</f>
        <v>1363496</v>
      </c>
      <c r="H117" s="36">
        <f>$D:$D/$G:$G*100</f>
        <v>99.40431801780127</v>
      </c>
      <c r="I117" s="65">
        <f>I75+I84+I85+I86+I91+I96+I102+I105+I111+I115</f>
        <v>116180.4</v>
      </c>
    </row>
    <row r="118" spans="1:9" ht="60" customHeight="1">
      <c r="A118" s="23" t="s">
        <v>78</v>
      </c>
      <c r="B118" s="40">
        <f>B73-B117</f>
        <v>-226372.90000000014</v>
      </c>
      <c r="C118" s="40">
        <f>C73-C117</f>
        <v>-266003.6999999997</v>
      </c>
      <c r="D118" s="40">
        <f>D73-D117</f>
        <v>-122809.09999999963</v>
      </c>
      <c r="E118" s="40"/>
      <c r="F118" s="40"/>
      <c r="G118" s="40">
        <f>G73-G117</f>
        <v>213901.09999999986</v>
      </c>
      <c r="H118" s="40"/>
      <c r="I118" s="40">
        <f>I73-I117</f>
        <v>-22831.899999999994</v>
      </c>
    </row>
    <row r="119" spans="1:9" ht="26.25" customHeight="1">
      <c r="A119" s="3" t="s">
        <v>79</v>
      </c>
      <c r="B119" s="38" t="s">
        <v>124</v>
      </c>
      <c r="C119" s="38"/>
      <c r="D119" s="38" t="s">
        <v>133</v>
      </c>
      <c r="E119" s="38"/>
      <c r="F119" s="38"/>
      <c r="G119" s="38"/>
      <c r="H119" s="37"/>
      <c r="I119" s="38"/>
    </row>
    <row r="120" spans="1:9" ht="24" customHeight="1">
      <c r="A120" s="8" t="s">
        <v>80</v>
      </c>
      <c r="B120" s="37">
        <v>231303.9</v>
      </c>
      <c r="C120" s="38"/>
      <c r="D120" s="37">
        <v>106982.4</v>
      </c>
      <c r="E120" s="38"/>
      <c r="F120" s="38"/>
      <c r="G120" s="67"/>
      <c r="H120" s="41"/>
      <c r="I120" s="37">
        <f>SUM(I122:I123)</f>
        <v>-24347.899999999998</v>
      </c>
    </row>
    <row r="121" spans="1:9" ht="12.75">
      <c r="A121" s="3" t="s">
        <v>7</v>
      </c>
      <c r="B121" s="38"/>
      <c r="C121" s="38"/>
      <c r="D121" s="38"/>
      <c r="E121" s="38"/>
      <c r="F121" s="38"/>
      <c r="G121" s="38"/>
      <c r="H121" s="41"/>
      <c r="I121" s="38"/>
    </row>
    <row r="122" spans="1:9" ht="12" customHeight="1">
      <c r="A122" s="10" t="s">
        <v>81</v>
      </c>
      <c r="B122" s="38">
        <v>142389.3</v>
      </c>
      <c r="C122" s="38"/>
      <c r="D122" s="38">
        <v>29040.1</v>
      </c>
      <c r="E122" s="38"/>
      <c r="F122" s="38"/>
      <c r="G122" s="38"/>
      <c r="H122" s="41"/>
      <c r="I122" s="38">
        <v>-24281.8</v>
      </c>
    </row>
    <row r="123" spans="1:9" ht="12.75">
      <c r="A123" s="3" t="s">
        <v>82</v>
      </c>
      <c r="B123" s="38">
        <v>88914.6</v>
      </c>
      <c r="C123" s="38"/>
      <c r="D123" s="38">
        <v>77942.3</v>
      </c>
      <c r="E123" s="38"/>
      <c r="F123" s="38"/>
      <c r="G123" s="38"/>
      <c r="H123" s="41"/>
      <c r="I123" s="38">
        <v>-66.1</v>
      </c>
    </row>
    <row r="124" spans="1:9" ht="12.75" hidden="1">
      <c r="A124" s="5" t="s">
        <v>108</v>
      </c>
      <c r="B124" s="42"/>
      <c r="C124" s="42"/>
      <c r="D124" s="42"/>
      <c r="E124" s="42"/>
      <c r="F124" s="42"/>
      <c r="G124" s="42"/>
      <c r="H124" s="43"/>
      <c r="I124" s="42"/>
    </row>
    <row r="125" ht="12" customHeight="1">
      <c r="A125" s="24"/>
    </row>
    <row r="126" spans="1:2" ht="12.75" hidden="1">
      <c r="A126" s="25"/>
      <c r="B126" s="68"/>
    </row>
    <row r="127" spans="1:9" ht="31.5">
      <c r="A127" s="26" t="s">
        <v>121</v>
      </c>
      <c r="B127" s="34"/>
      <c r="C127" s="34"/>
      <c r="D127" s="34"/>
      <c r="E127" s="34"/>
      <c r="F127" s="34"/>
      <c r="G127" s="34"/>
      <c r="H127" s="34" t="s">
        <v>103</v>
      </c>
      <c r="I127" s="35"/>
    </row>
    <row r="128" spans="1:9" ht="12.75">
      <c r="A128" s="25"/>
      <c r="B128" s="35"/>
      <c r="C128" s="35"/>
      <c r="D128" s="35"/>
      <c r="E128" s="35"/>
      <c r="F128" s="35"/>
      <c r="G128" s="35"/>
      <c r="H128" s="35"/>
      <c r="I128" s="35"/>
    </row>
    <row r="130" ht="12.75">
      <c r="A130" s="32" t="s">
        <v>109</v>
      </c>
    </row>
  </sheetData>
  <sheetProtection/>
  <mergeCells count="14">
    <mergeCell ref="A74:I74"/>
    <mergeCell ref="A1:H1"/>
    <mergeCell ref="A2:H2"/>
    <mergeCell ref="A3:H3"/>
    <mergeCell ref="A6:I6"/>
    <mergeCell ref="H9:H10"/>
    <mergeCell ref="I9:I10"/>
    <mergeCell ref="G9:G10"/>
    <mergeCell ref="F9:F10"/>
    <mergeCell ref="A9:A10"/>
    <mergeCell ref="B9:B10"/>
    <mergeCell ref="C9:C10"/>
    <mergeCell ref="D9:D10"/>
    <mergeCell ref="E9:E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gorfo1</cp:lastModifiedBy>
  <cp:lastPrinted>2017-10-03T10:06:44Z</cp:lastPrinted>
  <dcterms:created xsi:type="dcterms:W3CDTF">2010-09-10T01:16:58Z</dcterms:created>
  <dcterms:modified xsi:type="dcterms:W3CDTF">2017-10-03T10:18:13Z</dcterms:modified>
  <cp:category/>
  <cp:version/>
  <cp:contentType/>
  <cp:contentStatus/>
</cp:coreProperties>
</file>