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1355" windowHeight="816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<sst xmlns="http://schemas.openxmlformats.org/spreadsheetml/2006/main" count="136" uniqueCount="136">
  <si>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</si>
  <si>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</si>
  <si>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</si>
  <si>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</si>
  <si>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</si>
  <si>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</si>
  <si>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</si>
  <si>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</si>
  <si>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</si>
  <si>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</si>
  <si>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</si>
  <si>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НАЛОГИ НА ИМУЩЕСТВО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</si>
  <si>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</si>
  <si>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</si>
  <si>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</si>
  <si>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</si>
  <si>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</si>
  <si>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</si>
  <si>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</si>
  <si>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</si>
  <si>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сдачи в аренду имущества, находящегося в оперативном управлении органов управления городских округов и созданных ими учреждений и в хоз. ведении  МУП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</si>
  <si>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</si>
  <si>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</si>
  <si>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</si>
  <si>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</si>
  <si>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</si>
  <si>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</si>
  <si>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</si>
  <si>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о применении ККТ (1 16 06000)</t>
  </si>
  <si>
    <t>- доходы от возмещения ущерба при возникновении страховых случаев (1 16 230000)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</si>
  <si>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</si>
  <si>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</si>
  <si>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</si>
  <si>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</si>
  <si>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</si>
  <si>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</si>
  <si>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</si>
  <si>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</si>
  <si>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</si>
  <si>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</si>
  <si>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</si>
  <si>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</si>
  <si>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</si>
  <si>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</si>
  <si>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</si>
  <si>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</si>
  <si>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</si>
  <si>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</si>
  <si>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</si>
  <si>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</si>
  <si>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</si>
  <si>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</si>
  <si>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</si>
  <si>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</si>
  <si>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</si>
  <si>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</si>
  <si>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</si>
  <si>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</si>
  <si>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</si>
  <si>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</si>
  <si>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</si>
  <si>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</si>
  <si>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</si>
  <si>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</si>
  <si>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</si>
  <si>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</si>
  <si>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</si>
  <si>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</si>
  <si>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</si>
  <si>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</si>
  <si>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</si>
  <si>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</si>
  <si>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</si>
  <si>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</si>
  <si>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</si>
  <si>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</si>
  <si>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</si>
  <si>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</si>
  <si>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</si>
  <si>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</si>
  <si>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</si>
  <si>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</si>
  <si>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</si>
  <si>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ПРОЧИЕ БЕЗВОЗМЕЗДНЫЕ ПОСТУПЛЕНИЯ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</si>
  <si>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</si>
  <si>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</si>
  <si>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</si>
  <si>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</si>
  <si>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</si>
  <si>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</si>
  <si>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</si>
  <si>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</si>
  <si>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</si>
  <si>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</si>
  <si>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</si>
  <si>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</si>
  <si>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</si>
  <si>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</si>
  <si>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</si>
  <si>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</si>
  <si>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</si>
  <si>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</si>
  <si>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</si>
  <si>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</si>
  <si>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</si>
  <si>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</si>
  <si>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</si>
  <si>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Денежные взыскания (штрафы) за нарушения законодательства Российской Федерации о промышленной безопасности (1 16 45000)</t>
  </si>
  <si>
    <t>- грант "Спид"</t>
  </si>
  <si>
    <t xml:space="preserve"> </t>
  </si>
  <si>
    <t xml:space="preserve">налог, взимаемый в связи  с  применением патентной системы налогообложения
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</si>
  <si>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</si>
  <si>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</si>
  <si>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</si>
  <si>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 (1 16 35020)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</si>
  <si>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органы, Банк России, органы управления государственными внебюджетными фондами Российской Федерации) (1 16 41000)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</si>
  <si>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</si>
  <si>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</si>
  <si>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</si>
  <si>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</si>
  <si>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</si>
  <si>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</si>
  <si>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</si>
  <si>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</si>
  <si>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На 01.01.2017 </t>
  </si>
  <si>
    <t>земельный налог с организаций</t>
  </si>
  <si>
    <t>земельный налог с физических лиц</t>
  </si>
  <si>
    <t>Земельный налог:</t>
  </si>
  <si>
    <t>Дополнительное образование</t>
  </si>
  <si>
    <t>Факт за аналогичный период 2016 г.</t>
  </si>
  <si>
    <t>Водное хозяйство</t>
  </si>
  <si>
    <t xml:space="preserve">  прочие межбюджетные трансферты</t>
  </si>
  <si>
    <t>на 01 декабря 2017 года</t>
  </si>
  <si>
    <t>План за 11 месяцев 2017 г.</t>
  </si>
  <si>
    <t>На  01.12.2017</t>
  </si>
  <si>
    <t>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</si>
</sst>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6" xfId="0" applyFont="1" applyFill="1" applyBorder="1" applyAlignment="1">
      <alignment horizontal="right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1" xfId="0" applyNumberFormat="1" applyFont="1" applyFill="1" applyBorder="1" applyAlignment="1">
      <alignment horizontal="center" vertical="top" wrapText="1"/>
    </xf>
    <xf numFmtId="176" fontId="2" fillId="0" borderId="17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Alignment="1" applyProtection="1">
      <alignment horizontal="justify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04">
      <selection activeCell="A6" sqref="A6:I6"/>
    </sheetView>
  </sheetViews>
  <sheetFormatPr defaultColWidth="9.00390625" defaultRowHeight="12.75"/>
  <cols>
    <col min="1" max="1" width="44.875" style="32" customWidth="1"/>
    <col min="2" max="2" width="11.25390625" style="33" customWidth="1"/>
    <col min="3" max="3" width="13.125" style="33" customWidth="1"/>
    <col min="4" max="4" width="11.625" style="33" customWidth="1"/>
    <col min="5" max="5" width="12.75390625" style="33" customWidth="1"/>
    <col min="6" max="6" width="14.125" style="33" customWidth="1"/>
    <col min="7" max="7" width="12.00390625" style="33" customWidth="1"/>
    <col min="8" max="9" width="10.00390625" style="33" customWidth="1"/>
    <col min="10" max="14" width="9.125" style="32" customWidth="1"/>
    <col min="15" max="15" width="12.125" style="32" customWidth="1"/>
    <col min="16" max="16384" width="9.125" style="32" customWidth="1"/>
  </cols>
  <sheetData>
    <row r="1" spans="1:9" ht="23.25" customHeight="1">
      <c r="A1" s="68" t="s">
        <v>0</v>
      </c>
      <c r="B1" s="68"/>
      <c r="C1" s="68"/>
      <c r="D1" s="68"/>
      <c r="E1" s="68"/>
      <c r="F1" s="68"/>
      <c r="G1" s="68"/>
      <c r="H1" s="68"/>
      <c r="I1" s="51"/>
    </row>
    <row r="2" spans="1:9" ht="27" customHeight="1">
      <c r="A2" s="67" t="s">
        <v>132</v>
      </c>
      <c r="B2" s="67"/>
      <c r="C2" s="67"/>
      <c r="D2" s="67"/>
      <c r="E2" s="67"/>
      <c r="F2" s="67"/>
      <c r="G2" s="67"/>
      <c r="H2" s="67"/>
      <c r="I2" s="52"/>
    </row>
    <row r="3" spans="1:9" ht="5.25" customHeight="1" hidden="1">
      <c r="A3" s="44" t="s">
        <v>1</v>
      </c>
      <c r="B3" s="44"/>
      <c r="C3" s="44"/>
      <c r="D3" s="44"/>
      <c r="E3" s="44"/>
      <c r="F3" s="44"/>
      <c r="G3" s="44"/>
      <c r="H3" s="44"/>
      <c r="I3" s="53"/>
    </row>
    <row r="4" spans="1:9" ht="49.5" customHeight="1">
      <c r="A4" s="9" t="s">
        <v>2</v>
      </c>
      <c r="B4" s="27" t="s">
        <v>3</v>
      </c>
      <c r="C4" s="27" t="s">
        <v>133</v>
      </c>
      <c r="D4" s="27" t="s">
        <v>89</v>
      </c>
      <c r="E4" s="27" t="s">
        <v>88</v>
      </c>
      <c r="F4" s="27" t="s">
        <v>90</v>
      </c>
      <c r="G4" s="27" t="s">
        <v>129</v>
      </c>
      <c r="H4" s="28" t="s">
        <v>87</v>
      </c>
      <c r="I4" s="27" t="s">
        <v>92</v>
      </c>
    </row>
    <row r="5" spans="1:9" ht="18" customHeight="1" thickBot="1">
      <c r="A5" s="12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54">
        <v>9</v>
      </c>
    </row>
    <row r="6" spans="1:9" ht="31.5" customHeight="1">
      <c r="A6" s="64" t="s">
        <v>4</v>
      </c>
      <c r="B6" s="65"/>
      <c r="C6" s="65"/>
      <c r="D6" s="65"/>
      <c r="E6" s="65"/>
      <c r="F6" s="65"/>
      <c r="G6" s="65"/>
      <c r="H6" s="65"/>
      <c r="I6" s="66"/>
    </row>
    <row r="7" spans="1:9" ht="12.75">
      <c r="A7" s="6" t="s">
        <v>5</v>
      </c>
      <c r="B7" s="36">
        <f>B8+B9</f>
        <v>282489</v>
      </c>
      <c r="C7" s="36">
        <f>C8+C9</f>
        <v>244569</v>
      </c>
      <c r="D7" s="36">
        <f>D8+D9</f>
        <v>238155.6</v>
      </c>
      <c r="E7" s="36">
        <f>$D:$D/$B:$B*100</f>
        <v>84.30614997398129</v>
      </c>
      <c r="F7" s="36">
        <f>$D:$D/$C:$C*100</f>
        <v>97.37767255866443</v>
      </c>
      <c r="G7" s="36">
        <f>G8+G9</f>
        <v>232776.19999999998</v>
      </c>
      <c r="H7" s="36">
        <f>$D:$D/$G:$G*100</f>
        <v>102.3109750910961</v>
      </c>
      <c r="I7" s="36">
        <f>I8+I9</f>
        <v>21510.899999999998</v>
      </c>
    </row>
    <row r="8" spans="1:9" ht="25.5">
      <c r="A8" s="4" t="s">
        <v>6</v>
      </c>
      <c r="B8" s="37">
        <v>5000</v>
      </c>
      <c r="C8" s="37">
        <v>4810</v>
      </c>
      <c r="D8" s="37">
        <v>5595.4</v>
      </c>
      <c r="E8" s="36">
        <f>$D:$D/$B:$B*100</f>
        <v>111.90799999999999</v>
      </c>
      <c r="F8" s="36">
        <f>$D:$D/$C:$C*100</f>
        <v>116.32848232848232</v>
      </c>
      <c r="G8" s="37">
        <v>8559.4</v>
      </c>
      <c r="H8" s="36">
        <f>$D:$D/$G:$G*100</f>
        <v>65.37140453770124</v>
      </c>
      <c r="I8" s="37">
        <v>777</v>
      </c>
    </row>
    <row r="9" spans="1:9" ht="12.75">
      <c r="A9" s="49" t="s">
        <v>91</v>
      </c>
      <c r="B9" s="47">
        <f>B11+B12+B13+B14</f>
        <v>277489</v>
      </c>
      <c r="C9" s="47">
        <f>C11+C12+C13+C14</f>
        <v>239759</v>
      </c>
      <c r="D9" s="47">
        <f>D11+D12+D13+D14</f>
        <v>232560.2</v>
      </c>
      <c r="E9" s="45">
        <f>$D:$D/$B:$B*100</f>
        <v>83.80879962809337</v>
      </c>
      <c r="F9" s="47">
        <f>$D:$D/$C:$C*100</f>
        <v>96.99748497449522</v>
      </c>
      <c r="G9" s="47">
        <f>G11+G12+G13+G14</f>
        <v>224216.8</v>
      </c>
      <c r="H9" s="45">
        <f>$D:$D/$G:$G*100</f>
        <v>103.72113062000707</v>
      </c>
      <c r="I9" s="47">
        <f>I11+I12+I13+I14</f>
        <v>20733.899999999998</v>
      </c>
    </row>
    <row r="10" spans="1:9" ht="12.75">
      <c r="A10" s="50"/>
      <c r="B10" s="55"/>
      <c r="C10" s="55"/>
      <c r="D10" s="55"/>
      <c r="E10" s="46"/>
      <c r="F10" s="48"/>
      <c r="G10" s="55"/>
      <c r="H10" s="46"/>
      <c r="I10" s="55"/>
    </row>
    <row r="11" spans="1:9" ht="51" customHeight="1">
      <c r="A11" s="1" t="s">
        <v>97</v>
      </c>
      <c r="B11" s="38">
        <v>269489</v>
      </c>
      <c r="C11" s="38">
        <v>231969</v>
      </c>
      <c r="D11" s="38">
        <v>224548.6</v>
      </c>
      <c r="E11" s="39">
        <f aca="true" t="shared" si="0" ref="E11:E30">$D:$D/$B:$B*100</f>
        <v>83.3238462423327</v>
      </c>
      <c r="F11" s="39">
        <f aca="true" t="shared" si="1" ref="F11:F21">$D:$D/$C:$C*100</f>
        <v>96.8011242881592</v>
      </c>
      <c r="G11" s="38">
        <v>219475.8</v>
      </c>
      <c r="H11" s="39">
        <f aca="true" t="shared" si="2" ref="H11:H30">$D:$D/$G:$G*100</f>
        <v>102.31132543998018</v>
      </c>
      <c r="I11" s="38">
        <v>20295.6</v>
      </c>
    </row>
    <row r="12" spans="1:9" ht="89.25">
      <c r="A12" s="2" t="s">
        <v>122</v>
      </c>
      <c r="B12" s="38">
        <v>1000</v>
      </c>
      <c r="C12" s="38">
        <v>970</v>
      </c>
      <c r="D12" s="38">
        <v>989.1</v>
      </c>
      <c r="E12" s="39">
        <f t="shared" si="0"/>
        <v>98.91</v>
      </c>
      <c r="F12" s="39">
        <f t="shared" si="1"/>
        <v>101.96907216494846</v>
      </c>
      <c r="G12" s="38">
        <v>534.9</v>
      </c>
      <c r="H12" s="39">
        <f t="shared" si="2"/>
        <v>184.913067863152</v>
      </c>
      <c r="I12" s="38">
        <v>44.5</v>
      </c>
    </row>
    <row r="13" spans="1:9" ht="25.5">
      <c r="A13" s="3" t="s">
        <v>98</v>
      </c>
      <c r="B13" s="38">
        <v>2200</v>
      </c>
      <c r="C13" s="38">
        <v>2150</v>
      </c>
      <c r="D13" s="38">
        <v>2182.2</v>
      </c>
      <c r="E13" s="39">
        <f t="shared" si="0"/>
        <v>99.19090909090909</v>
      </c>
      <c r="F13" s="39">
        <f t="shared" si="1"/>
        <v>101.49767441860465</v>
      </c>
      <c r="G13" s="38">
        <v>907.6</v>
      </c>
      <c r="H13" s="39">
        <f t="shared" si="2"/>
        <v>240.4363155575143</v>
      </c>
      <c r="I13" s="38">
        <v>17.6</v>
      </c>
    </row>
    <row r="14" spans="1:9" ht="65.25" customHeight="1">
      <c r="A14" s="7" t="s">
        <v>105</v>
      </c>
      <c r="B14" s="38">
        <v>4800</v>
      </c>
      <c r="C14" s="56">
        <v>4670</v>
      </c>
      <c r="D14" s="38">
        <v>4840.3</v>
      </c>
      <c r="E14" s="39">
        <f t="shared" si="0"/>
        <v>100.83958333333334</v>
      </c>
      <c r="F14" s="39">
        <f t="shared" si="1"/>
        <v>103.64668094218416</v>
      </c>
      <c r="G14" s="38">
        <v>3298.5</v>
      </c>
      <c r="H14" s="39">
        <f t="shared" si="2"/>
        <v>146.74245869334547</v>
      </c>
      <c r="I14" s="38">
        <v>376.2</v>
      </c>
    </row>
    <row r="15" spans="1:9" ht="39.75" customHeight="1">
      <c r="A15" s="29" t="s">
        <v>116</v>
      </c>
      <c r="B15" s="57">
        <f>B16+B17+B18+B19</f>
        <v>17855.4</v>
      </c>
      <c r="C15" s="57">
        <f>C16+C17+C18+C19</f>
        <v>16330</v>
      </c>
      <c r="D15" s="57">
        <f>D16+D17+D18+D19</f>
        <v>16179.800000000001</v>
      </c>
      <c r="E15" s="36">
        <f t="shared" si="0"/>
        <v>90.61572409467163</v>
      </c>
      <c r="F15" s="36">
        <f t="shared" si="1"/>
        <v>99.08022045315371</v>
      </c>
      <c r="G15" s="57">
        <f>G16+G17+G18+G19</f>
        <v>22229.800000000003</v>
      </c>
      <c r="H15" s="36">
        <f t="shared" si="2"/>
        <v>72.78428056032892</v>
      </c>
      <c r="I15" s="57">
        <f>I16+I17+I18+I19</f>
        <v>1537.6</v>
      </c>
    </row>
    <row r="16" spans="1:9" ht="37.5" customHeight="1">
      <c r="A16" s="10" t="s">
        <v>117</v>
      </c>
      <c r="B16" s="38">
        <v>7110</v>
      </c>
      <c r="C16" s="56">
        <v>6510</v>
      </c>
      <c r="D16" s="38">
        <v>6632.6</v>
      </c>
      <c r="E16" s="39">
        <f t="shared" si="0"/>
        <v>93.28551336146273</v>
      </c>
      <c r="F16" s="39">
        <f t="shared" si="1"/>
        <v>101.88325652841783</v>
      </c>
      <c r="G16" s="38">
        <v>7618.5</v>
      </c>
      <c r="H16" s="39">
        <f t="shared" si="2"/>
        <v>87.05913237513947</v>
      </c>
      <c r="I16" s="38">
        <v>685</v>
      </c>
    </row>
    <row r="17" spans="1:9" ht="56.25" customHeight="1">
      <c r="A17" s="10" t="s">
        <v>118</v>
      </c>
      <c r="B17" s="38">
        <v>75</v>
      </c>
      <c r="C17" s="56">
        <v>70</v>
      </c>
      <c r="D17" s="38">
        <v>67.7</v>
      </c>
      <c r="E17" s="39">
        <f t="shared" si="0"/>
        <v>90.26666666666668</v>
      </c>
      <c r="F17" s="39">
        <f t="shared" si="1"/>
        <v>96.71428571428572</v>
      </c>
      <c r="G17" s="38">
        <v>119.4</v>
      </c>
      <c r="H17" s="39">
        <f t="shared" si="2"/>
        <v>56.700167504187604</v>
      </c>
      <c r="I17" s="38">
        <v>5.4</v>
      </c>
    </row>
    <row r="18" spans="1:9" ht="55.5" customHeight="1">
      <c r="A18" s="10" t="s">
        <v>119</v>
      </c>
      <c r="B18" s="38">
        <v>11990.4</v>
      </c>
      <c r="C18" s="56">
        <v>11000</v>
      </c>
      <c r="D18" s="38">
        <v>10759.9</v>
      </c>
      <c r="E18" s="39">
        <f t="shared" si="0"/>
        <v>89.73762343207899</v>
      </c>
      <c r="F18" s="39">
        <f t="shared" si="1"/>
        <v>97.81727272727272</v>
      </c>
      <c r="G18" s="38">
        <v>15655</v>
      </c>
      <c r="H18" s="39">
        <f t="shared" si="2"/>
        <v>68.73139572021718</v>
      </c>
      <c r="I18" s="38">
        <v>966.8</v>
      </c>
    </row>
    <row r="19" spans="1:9" ht="54" customHeight="1">
      <c r="A19" s="10" t="s">
        <v>120</v>
      </c>
      <c r="B19" s="38">
        <v>-1320</v>
      </c>
      <c r="C19" s="56">
        <v>-1250</v>
      </c>
      <c r="D19" s="38">
        <v>-1280.4</v>
      </c>
      <c r="E19" s="39">
        <f t="shared" si="0"/>
        <v>97.00000000000001</v>
      </c>
      <c r="F19" s="39">
        <f t="shared" si="1"/>
        <v>102.43200000000002</v>
      </c>
      <c r="G19" s="38">
        <v>-1163.1</v>
      </c>
      <c r="H19" s="39">
        <f t="shared" si="2"/>
        <v>110.08511735878257</v>
      </c>
      <c r="I19" s="38">
        <v>-119.6</v>
      </c>
    </row>
    <row r="20" spans="1:9" ht="12.75">
      <c r="A20" s="8" t="s">
        <v>8</v>
      </c>
      <c r="B20" s="57">
        <f>B21+B22+B23</f>
        <v>34862</v>
      </c>
      <c r="C20" s="57">
        <f>C21+C22+C23</f>
        <v>33682</v>
      </c>
      <c r="D20" s="57">
        <f>D21+D22+D23</f>
        <v>33492.6</v>
      </c>
      <c r="E20" s="36">
        <f t="shared" si="0"/>
        <v>96.0719407951351</v>
      </c>
      <c r="F20" s="36">
        <f t="shared" si="1"/>
        <v>99.43768184787126</v>
      </c>
      <c r="G20" s="57">
        <f>G21+G22+G23</f>
        <v>35200.4</v>
      </c>
      <c r="H20" s="36">
        <f t="shared" si="2"/>
        <v>95.14835058692515</v>
      </c>
      <c r="I20" s="57">
        <f>I21+I22+I23</f>
        <v>1058.7</v>
      </c>
    </row>
    <row r="21" spans="1:9" ht="12.75">
      <c r="A21" s="3" t="s">
        <v>9</v>
      </c>
      <c r="B21" s="38">
        <v>33600</v>
      </c>
      <c r="C21" s="38">
        <v>32600</v>
      </c>
      <c r="D21" s="38">
        <v>32361</v>
      </c>
      <c r="E21" s="39">
        <f t="shared" si="0"/>
        <v>96.3125</v>
      </c>
      <c r="F21" s="39">
        <f t="shared" si="1"/>
        <v>99.26687116564418</v>
      </c>
      <c r="G21" s="38">
        <v>34265.5</v>
      </c>
      <c r="H21" s="39">
        <f t="shared" si="2"/>
        <v>94.4419313887146</v>
      </c>
      <c r="I21" s="38">
        <v>829</v>
      </c>
    </row>
    <row r="22" spans="1:9" ht="12.75">
      <c r="A22" s="3" t="s">
        <v>10</v>
      </c>
      <c r="B22" s="38">
        <v>12</v>
      </c>
      <c r="C22" s="38">
        <v>12</v>
      </c>
      <c r="D22" s="38">
        <v>12</v>
      </c>
      <c r="E22" s="39">
        <f t="shared" si="0"/>
        <v>100</v>
      </c>
      <c r="F22" s="39">
        <v>0</v>
      </c>
      <c r="G22" s="38">
        <v>1.4</v>
      </c>
      <c r="H22" s="39">
        <f t="shared" si="2"/>
        <v>857.1428571428571</v>
      </c>
      <c r="I22" s="38">
        <v>0</v>
      </c>
    </row>
    <row r="23" spans="1:9" ht="27" customHeight="1">
      <c r="A23" s="3" t="s">
        <v>110</v>
      </c>
      <c r="B23" s="38">
        <v>1250</v>
      </c>
      <c r="C23" s="38">
        <v>1070</v>
      </c>
      <c r="D23" s="38">
        <v>1119.6</v>
      </c>
      <c r="E23" s="39">
        <f t="shared" si="0"/>
        <v>89.568</v>
      </c>
      <c r="F23" s="39">
        <f>$D:$D/$C:$C*100</f>
        <v>104.63551401869158</v>
      </c>
      <c r="G23" s="38">
        <v>933.5</v>
      </c>
      <c r="H23" s="39">
        <f t="shared" si="2"/>
        <v>119.93572576325656</v>
      </c>
      <c r="I23" s="38">
        <v>229.7</v>
      </c>
    </row>
    <row r="24" spans="1:9" ht="12.75">
      <c r="A24" s="8" t="s">
        <v>11</v>
      </c>
      <c r="B24" s="57">
        <f>$25:$25+$26:$26</f>
        <v>19100</v>
      </c>
      <c r="C24" s="57">
        <f>$25:$25+$26:$26</f>
        <v>17500</v>
      </c>
      <c r="D24" s="57">
        <f>$25:$25+$26:$26</f>
        <v>20402.3</v>
      </c>
      <c r="E24" s="36">
        <f t="shared" si="0"/>
        <v>106.81832460732983</v>
      </c>
      <c r="F24" s="36">
        <f>$D:$D/$C:$C*100</f>
        <v>116.58457142857142</v>
      </c>
      <c r="G24" s="57">
        <f>$25:$25+$26:$26</f>
        <v>19530.5</v>
      </c>
      <c r="H24" s="36">
        <f t="shared" si="2"/>
        <v>104.46378740943652</v>
      </c>
      <c r="I24" s="57">
        <f>$25:$25+$26:$26</f>
        <v>6806.8</v>
      </c>
    </row>
    <row r="25" spans="1:9" ht="12.75">
      <c r="A25" s="3" t="s">
        <v>12</v>
      </c>
      <c r="B25" s="38">
        <v>8200</v>
      </c>
      <c r="C25" s="38">
        <v>7400</v>
      </c>
      <c r="D25" s="38">
        <v>9693.4</v>
      </c>
      <c r="E25" s="39">
        <f t="shared" si="0"/>
        <v>118.21219512195123</v>
      </c>
      <c r="F25" s="39">
        <f>$D:$D/$C:$C*100</f>
        <v>130.9918918918919</v>
      </c>
      <c r="G25" s="38">
        <v>7831.3</v>
      </c>
      <c r="H25" s="39">
        <f t="shared" si="2"/>
        <v>123.77766143552155</v>
      </c>
      <c r="I25" s="38">
        <v>3837.8</v>
      </c>
    </row>
    <row r="26" spans="1:9" ht="12.75">
      <c r="A26" s="8" t="s">
        <v>127</v>
      </c>
      <c r="B26" s="37">
        <f aca="true" t="shared" si="3" ref="B26:I26">SUM(B27:B28)</f>
        <v>10900</v>
      </c>
      <c r="C26" s="37">
        <f t="shared" si="3"/>
        <v>10100</v>
      </c>
      <c r="D26" s="37">
        <f t="shared" si="3"/>
        <v>10708.9</v>
      </c>
      <c r="E26" s="36">
        <f t="shared" si="0"/>
        <v>98.24678899082568</v>
      </c>
      <c r="F26" s="37">
        <f t="shared" si="3"/>
        <v>261.58893882241114</v>
      </c>
      <c r="G26" s="37">
        <f t="shared" si="3"/>
        <v>11699.2</v>
      </c>
      <c r="H26" s="36">
        <f t="shared" si="2"/>
        <v>91.53531865426694</v>
      </c>
      <c r="I26" s="37">
        <f t="shared" si="3"/>
        <v>2969</v>
      </c>
    </row>
    <row r="27" spans="1:9" ht="12.75">
      <c r="A27" s="3" t="s">
        <v>125</v>
      </c>
      <c r="B27" s="38">
        <v>8080</v>
      </c>
      <c r="C27" s="38">
        <v>8030</v>
      </c>
      <c r="D27" s="38">
        <v>7132.7</v>
      </c>
      <c r="E27" s="39">
        <f t="shared" si="0"/>
        <v>88.27599009900989</v>
      </c>
      <c r="F27" s="39">
        <f>$D:$D/$C:$C*100</f>
        <v>88.82565379825652</v>
      </c>
      <c r="G27" s="38">
        <v>8760.4</v>
      </c>
      <c r="H27" s="39">
        <f t="shared" si="2"/>
        <v>81.41979818273138</v>
      </c>
      <c r="I27" s="38">
        <v>933.1</v>
      </c>
    </row>
    <row r="28" spans="1:9" ht="12.75">
      <c r="A28" s="3" t="s">
        <v>126</v>
      </c>
      <c r="B28" s="38">
        <v>2820</v>
      </c>
      <c r="C28" s="38">
        <v>2070</v>
      </c>
      <c r="D28" s="38">
        <v>3576.2</v>
      </c>
      <c r="E28" s="39">
        <f t="shared" si="0"/>
        <v>126.81560283687942</v>
      </c>
      <c r="F28" s="39">
        <f>$D:$D/$C:$C*100</f>
        <v>172.76328502415458</v>
      </c>
      <c r="G28" s="38">
        <v>2938.8</v>
      </c>
      <c r="H28" s="39">
        <f t="shared" si="2"/>
        <v>121.68912481284877</v>
      </c>
      <c r="I28" s="38">
        <v>2035.9</v>
      </c>
    </row>
    <row r="29" spans="1:9" ht="12.75">
      <c r="A29" s="6" t="s">
        <v>13</v>
      </c>
      <c r="B29" s="57">
        <f>$30:$30+$32:$32</f>
        <v>10160</v>
      </c>
      <c r="C29" s="57">
        <f>$30:$30+$32:$32</f>
        <v>9594</v>
      </c>
      <c r="D29" s="57">
        <f>$30:$30+$32:$32</f>
        <v>9781.5</v>
      </c>
      <c r="E29" s="36">
        <f t="shared" si="0"/>
        <v>96.27460629921259</v>
      </c>
      <c r="F29" s="36">
        <f>$D:$D/$C:$C*100</f>
        <v>101.95434646654158</v>
      </c>
      <c r="G29" s="57">
        <f>$30:$30+$32:$32</f>
        <v>10677.1</v>
      </c>
      <c r="H29" s="36">
        <f t="shared" si="2"/>
        <v>91.61195455694899</v>
      </c>
      <c r="I29" s="57">
        <f>$30:$30+$32:$32</f>
        <v>934.2</v>
      </c>
    </row>
    <row r="30" spans="1:9" ht="24.75" customHeight="1">
      <c r="A30" s="3" t="s">
        <v>14</v>
      </c>
      <c r="B30" s="38">
        <v>10000</v>
      </c>
      <c r="C30" s="38">
        <v>9435</v>
      </c>
      <c r="D30" s="38">
        <v>9626.5</v>
      </c>
      <c r="E30" s="39">
        <f t="shared" si="0"/>
        <v>96.265</v>
      </c>
      <c r="F30" s="39">
        <f>$D:$D/$C:$C*100</f>
        <v>102.0296767355591</v>
      </c>
      <c r="G30" s="38">
        <v>10521.1</v>
      </c>
      <c r="H30" s="39">
        <f t="shared" si="2"/>
        <v>91.49708680651263</v>
      </c>
      <c r="I30" s="38">
        <v>934.2</v>
      </c>
    </row>
    <row r="31" spans="1:9" ht="12.75" customHeight="1" hidden="1">
      <c r="A31" s="5" t="s">
        <v>106</v>
      </c>
      <c r="B31" s="38"/>
      <c r="C31" s="38"/>
      <c r="D31" s="38"/>
      <c r="E31" s="39"/>
      <c r="F31" s="39"/>
      <c r="G31" s="38"/>
      <c r="H31" s="36"/>
      <c r="I31" s="38"/>
    </row>
    <row r="32" spans="1:9" ht="25.5">
      <c r="A32" s="3" t="s">
        <v>15</v>
      </c>
      <c r="B32" s="38">
        <v>160</v>
      </c>
      <c r="C32" s="38">
        <v>159</v>
      </c>
      <c r="D32" s="38">
        <v>155</v>
      </c>
      <c r="E32" s="39">
        <f>$D:$D/$B:$B*100</f>
        <v>96.875</v>
      </c>
      <c r="F32" s="39">
        <f>$D:$D/$C:$C*100</f>
        <v>97.48427672955975</v>
      </c>
      <c r="G32" s="38">
        <v>156</v>
      </c>
      <c r="H32" s="39">
        <f>$D:$D/$G:$G*100</f>
        <v>99.35897435897436</v>
      </c>
      <c r="I32" s="38">
        <v>0</v>
      </c>
    </row>
    <row r="33" spans="1:9" ht="25.5">
      <c r="A33" s="8" t="s">
        <v>16</v>
      </c>
      <c r="B33" s="57">
        <f>$34:$34+$35:$35</f>
        <v>0</v>
      </c>
      <c r="C33" s="57">
        <f>$34:$34+$35:$35</f>
        <v>0</v>
      </c>
      <c r="D33" s="57">
        <f>$34:$34+$35:$35</f>
        <v>0</v>
      </c>
      <c r="E33" s="36">
        <v>0</v>
      </c>
      <c r="F33" s="36">
        <v>0</v>
      </c>
      <c r="G33" s="57">
        <f>$34:$34+$35:$35</f>
        <v>0</v>
      </c>
      <c r="H33" s="39">
        <v>0</v>
      </c>
      <c r="I33" s="57">
        <f>$34:$34+$35:$35</f>
        <v>0</v>
      </c>
    </row>
    <row r="34" spans="1:9" ht="25.5">
      <c r="A34" s="3" t="s">
        <v>17</v>
      </c>
      <c r="B34" s="38">
        <v>0</v>
      </c>
      <c r="C34" s="38">
        <v>0</v>
      </c>
      <c r="D34" s="38">
        <v>0</v>
      </c>
      <c r="E34" s="39">
        <v>0</v>
      </c>
      <c r="F34" s="39">
        <v>0</v>
      </c>
      <c r="G34" s="38">
        <v>0</v>
      </c>
      <c r="H34" s="39">
        <v>0</v>
      </c>
      <c r="I34" s="38">
        <v>0</v>
      </c>
    </row>
    <row r="35" spans="1:9" ht="25.5">
      <c r="A35" s="3" t="s">
        <v>18</v>
      </c>
      <c r="B35" s="38">
        <v>0</v>
      </c>
      <c r="C35" s="38">
        <v>0</v>
      </c>
      <c r="D35" s="38">
        <v>0</v>
      </c>
      <c r="E35" s="39">
        <v>0</v>
      </c>
      <c r="F35" s="39">
        <v>0</v>
      </c>
      <c r="G35" s="38">
        <v>0</v>
      </c>
      <c r="H35" s="39">
        <v>0</v>
      </c>
      <c r="I35" s="38">
        <v>0</v>
      </c>
    </row>
    <row r="36" spans="1:9" ht="38.25">
      <c r="A36" s="8" t="s">
        <v>19</v>
      </c>
      <c r="B36" s="57">
        <f>$37:$37+$39:$39+$41:$41+B40</f>
        <v>67834.3</v>
      </c>
      <c r="C36" s="57">
        <f>$37:$37+$39:$39+$41:$41+C40</f>
        <v>63134.3</v>
      </c>
      <c r="D36" s="57">
        <f>SUM(D37:D41)</f>
        <v>65929.09999999999</v>
      </c>
      <c r="E36" s="36">
        <f>$D:$D/$B:$B*100</f>
        <v>97.19139137574942</v>
      </c>
      <c r="F36" s="36">
        <f>$D:$D/$C:$C*100</f>
        <v>104.42675376142603</v>
      </c>
      <c r="G36" s="57">
        <f>$37:$37+$39:$39+$41:$41+G40</f>
        <v>76139.7</v>
      </c>
      <c r="H36" s="36">
        <f>$D:$D/$G:$G*100</f>
        <v>86.58965034009853</v>
      </c>
      <c r="I36" s="57">
        <f>SUM(I37:I41)</f>
        <v>6322.700000000001</v>
      </c>
    </row>
    <row r="37" spans="1:9" ht="76.5">
      <c r="A37" s="5" t="s">
        <v>99</v>
      </c>
      <c r="B37" s="38">
        <v>40059</v>
      </c>
      <c r="C37" s="38">
        <v>37159</v>
      </c>
      <c r="D37" s="38">
        <v>38799.1</v>
      </c>
      <c r="E37" s="39">
        <f>$D:$D/$B:$B*100</f>
        <v>96.85488903866796</v>
      </c>
      <c r="F37" s="39">
        <f>$D:$D/$C:$C*100</f>
        <v>104.41373556877203</v>
      </c>
      <c r="G37" s="38">
        <v>46556.8</v>
      </c>
      <c r="H37" s="39">
        <f>$D:$D/$G:$G*100</f>
        <v>83.33712798130455</v>
      </c>
      <c r="I37" s="38">
        <v>4831.6</v>
      </c>
    </row>
    <row r="38" spans="1:9" ht="83.25" customHeight="1">
      <c r="A38" s="5" t="s">
        <v>135</v>
      </c>
      <c r="B38" s="38">
        <v>0</v>
      </c>
      <c r="C38" s="38">
        <v>0</v>
      </c>
      <c r="D38" s="38">
        <v>18</v>
      </c>
      <c r="E38" s="39">
        <v>0</v>
      </c>
      <c r="F38" s="39">
        <v>0</v>
      </c>
      <c r="G38" s="38">
        <v>0</v>
      </c>
      <c r="H38" s="39">
        <v>0</v>
      </c>
      <c r="I38" s="38">
        <v>18</v>
      </c>
    </row>
    <row r="39" spans="1:9" ht="51">
      <c r="A39" s="3" t="s">
        <v>20</v>
      </c>
      <c r="B39" s="38">
        <v>22359.9</v>
      </c>
      <c r="C39" s="38">
        <v>20659.9</v>
      </c>
      <c r="D39" s="38">
        <v>21812.3</v>
      </c>
      <c r="E39" s="39">
        <f aca="true" t="shared" si="4" ref="E39:E52">$D:$D/$B:$B*100</f>
        <v>97.5509729471062</v>
      </c>
      <c r="F39" s="39">
        <f>$D:$D/$C:$C*100</f>
        <v>105.57795536280426</v>
      </c>
      <c r="G39" s="38">
        <v>22681.8</v>
      </c>
      <c r="H39" s="39">
        <f>$D:$D/$G:$G*100</f>
        <v>96.16652999321042</v>
      </c>
      <c r="I39" s="38">
        <v>984.8</v>
      </c>
    </row>
    <row r="40" spans="1:9" ht="38.25">
      <c r="A40" s="5" t="s">
        <v>94</v>
      </c>
      <c r="B40" s="38">
        <v>5400</v>
      </c>
      <c r="C40" s="38">
        <v>5300</v>
      </c>
      <c r="D40" s="38">
        <v>5284.3</v>
      </c>
      <c r="E40" s="39">
        <f t="shared" si="4"/>
        <v>97.85740740740742</v>
      </c>
      <c r="F40" s="39">
        <f>$D:$D/$C:$C*100</f>
        <v>99.70377358490566</v>
      </c>
      <c r="G40" s="38">
        <v>6553.2</v>
      </c>
      <c r="H40" s="39">
        <f>$D:$D/$G:$G*100</f>
        <v>80.63694073124582</v>
      </c>
      <c r="I40" s="38">
        <v>488.3</v>
      </c>
    </row>
    <row r="41" spans="1:9" ht="12.75">
      <c r="A41" s="3" t="s">
        <v>21</v>
      </c>
      <c r="B41" s="38">
        <v>15.4</v>
      </c>
      <c r="C41" s="38">
        <v>15.4</v>
      </c>
      <c r="D41" s="38">
        <v>15.4</v>
      </c>
      <c r="E41" s="39">
        <f t="shared" si="4"/>
        <v>100</v>
      </c>
      <c r="F41" s="39">
        <v>0</v>
      </c>
      <c r="G41" s="38">
        <v>347.9</v>
      </c>
      <c r="H41" s="39">
        <v>0</v>
      </c>
      <c r="I41" s="38">
        <v>0</v>
      </c>
    </row>
    <row r="42" spans="1:9" ht="25.5">
      <c r="A42" s="4" t="s">
        <v>22</v>
      </c>
      <c r="B42" s="37">
        <v>1240.3</v>
      </c>
      <c r="C42" s="37">
        <v>1240.2</v>
      </c>
      <c r="D42" s="37">
        <v>1166.9</v>
      </c>
      <c r="E42" s="36">
        <f t="shared" si="4"/>
        <v>94.08207691687495</v>
      </c>
      <c r="F42" s="36">
        <f aca="true" t="shared" si="5" ref="F42:F52">$D:$D/$C:$C*100</f>
        <v>94.08966295758749</v>
      </c>
      <c r="G42" s="37">
        <v>9062.1</v>
      </c>
      <c r="H42" s="36">
        <f>$D:$D/$G:$G*100</f>
        <v>12.87670628220832</v>
      </c>
      <c r="I42" s="37">
        <v>46.9</v>
      </c>
    </row>
    <row r="43" spans="1:9" ht="25.5">
      <c r="A43" s="13" t="s">
        <v>100</v>
      </c>
      <c r="B43" s="37">
        <v>0</v>
      </c>
      <c r="C43" s="37">
        <v>0</v>
      </c>
      <c r="D43" s="37">
        <v>0</v>
      </c>
      <c r="E43" s="36" t="e">
        <f t="shared" si="4"/>
        <v>#DIV/0!</v>
      </c>
      <c r="F43" s="36" t="e">
        <f t="shared" si="5"/>
        <v>#DIV/0!</v>
      </c>
      <c r="G43" s="37">
        <v>7.7</v>
      </c>
      <c r="H43" s="36">
        <f>$D:$D/$G:$G*100</f>
        <v>0</v>
      </c>
      <c r="I43" s="37">
        <v>0</v>
      </c>
    </row>
    <row r="44" spans="1:9" ht="51">
      <c r="A44" s="13" t="s">
        <v>123</v>
      </c>
      <c r="B44" s="37">
        <v>220</v>
      </c>
      <c r="C44" s="37">
        <v>210</v>
      </c>
      <c r="D44" s="37">
        <v>238.2</v>
      </c>
      <c r="E44" s="36">
        <f t="shared" si="4"/>
        <v>108.27272727272728</v>
      </c>
      <c r="F44" s="36">
        <f t="shared" si="5"/>
        <v>113.42857142857143</v>
      </c>
      <c r="G44" s="37">
        <v>242</v>
      </c>
      <c r="H44" s="36">
        <v>0</v>
      </c>
      <c r="I44" s="37">
        <v>19.2</v>
      </c>
    </row>
    <row r="45" spans="1:9" ht="25.5">
      <c r="A45" s="13" t="s">
        <v>101</v>
      </c>
      <c r="B45" s="37">
        <v>4486.7</v>
      </c>
      <c r="C45" s="37">
        <v>4436.7</v>
      </c>
      <c r="D45" s="37">
        <v>4441.9</v>
      </c>
      <c r="E45" s="36">
        <f t="shared" si="4"/>
        <v>99.00149330242716</v>
      </c>
      <c r="F45" s="36">
        <f t="shared" si="5"/>
        <v>100.11720422836791</v>
      </c>
      <c r="G45" s="37">
        <v>3984.1</v>
      </c>
      <c r="H45" s="36">
        <f aca="true" t="shared" si="6" ref="H45:H52">$D:$D/$G:$G*100</f>
        <v>111.49067543485354</v>
      </c>
      <c r="I45" s="37">
        <v>14.7</v>
      </c>
    </row>
    <row r="46" spans="1:9" ht="25.5">
      <c r="A46" s="8" t="s">
        <v>23</v>
      </c>
      <c r="B46" s="57">
        <f>$47:$47+$48:$48</f>
        <v>18425</v>
      </c>
      <c r="C46" s="57">
        <f>$47:$47+$48:$48</f>
        <v>17920</v>
      </c>
      <c r="D46" s="57">
        <f>$47:$47+$48:$48</f>
        <v>18327.3</v>
      </c>
      <c r="E46" s="36">
        <f t="shared" si="4"/>
        <v>99.4697421981004</v>
      </c>
      <c r="F46" s="36">
        <f t="shared" si="5"/>
        <v>102.27287946428572</v>
      </c>
      <c r="G46" s="57">
        <f>$47:$47+$48:$48</f>
        <v>14952.1</v>
      </c>
      <c r="H46" s="36">
        <f t="shared" si="6"/>
        <v>122.57341778077995</v>
      </c>
      <c r="I46" s="57">
        <f>$47:$47+$48:$48</f>
        <v>539.5</v>
      </c>
    </row>
    <row r="47" spans="1:9" ht="38.25">
      <c r="A47" s="3" t="s">
        <v>24</v>
      </c>
      <c r="B47" s="38">
        <v>15600</v>
      </c>
      <c r="C47" s="38">
        <v>15200</v>
      </c>
      <c r="D47" s="38">
        <v>15794.9</v>
      </c>
      <c r="E47" s="39">
        <f t="shared" si="4"/>
        <v>101.24935897435898</v>
      </c>
      <c r="F47" s="39">
        <f t="shared" si="5"/>
        <v>103.91381578947367</v>
      </c>
      <c r="G47" s="38">
        <v>11339.5</v>
      </c>
      <c r="H47" s="39">
        <f t="shared" si="6"/>
        <v>139.29097402883727</v>
      </c>
      <c r="I47" s="38">
        <v>518.5</v>
      </c>
    </row>
    <row r="48" spans="1:9" ht="12.75">
      <c r="A48" s="3" t="s">
        <v>25</v>
      </c>
      <c r="B48" s="38">
        <v>2825</v>
      </c>
      <c r="C48" s="38">
        <v>2720</v>
      </c>
      <c r="D48" s="38">
        <v>2532.4</v>
      </c>
      <c r="E48" s="39">
        <f t="shared" si="4"/>
        <v>89.6424778761062</v>
      </c>
      <c r="F48" s="39">
        <f t="shared" si="5"/>
        <v>93.1029411764706</v>
      </c>
      <c r="G48" s="38">
        <v>3612.6</v>
      </c>
      <c r="H48" s="39">
        <f t="shared" si="6"/>
        <v>70.09909760283452</v>
      </c>
      <c r="I48" s="38">
        <v>21</v>
      </c>
    </row>
    <row r="49" spans="1:9" ht="12.75">
      <c r="A49" s="4" t="s">
        <v>26</v>
      </c>
      <c r="B49" s="57">
        <f>B50+B51+B52+B53+B54+B55+B56+B57+B58+B59+B60+B61+B62+B63</f>
        <v>7742</v>
      </c>
      <c r="C49" s="57">
        <f>C50+C51+C52+C53+C54+C55+C56+C57+C58+C59+C60+C61+C62+C63</f>
        <v>7443.9</v>
      </c>
      <c r="D49" s="57">
        <f>D50+D51+D52+D53+D54+D55+D56+D57+D58+D59+D60+D61+D62+D63</f>
        <v>7698.099999999999</v>
      </c>
      <c r="E49" s="36">
        <f t="shared" si="4"/>
        <v>99.43296305864116</v>
      </c>
      <c r="F49" s="36">
        <f t="shared" si="5"/>
        <v>103.41487661037895</v>
      </c>
      <c r="G49" s="57">
        <f>G50+G51+G52+G53+G54+G55+G56+G57+G58+G59+G60+G61+G62+G63</f>
        <v>8040</v>
      </c>
      <c r="H49" s="36">
        <f t="shared" si="6"/>
        <v>95.74751243781094</v>
      </c>
      <c r="I49" s="57">
        <f>I50+I51+I52+I53+I54+I55+I56+I57+I58+I59+I60+I61+I62+I63</f>
        <v>744.0999999999999</v>
      </c>
    </row>
    <row r="50" spans="1:9" ht="25.5">
      <c r="A50" s="3" t="s">
        <v>27</v>
      </c>
      <c r="B50" s="38">
        <v>240</v>
      </c>
      <c r="C50" s="38">
        <v>235</v>
      </c>
      <c r="D50" s="38">
        <v>242.4</v>
      </c>
      <c r="E50" s="39">
        <f t="shared" si="4"/>
        <v>101</v>
      </c>
      <c r="F50" s="39">
        <f t="shared" si="5"/>
        <v>103.14893617021276</v>
      </c>
      <c r="G50" s="38">
        <v>132.3</v>
      </c>
      <c r="H50" s="39">
        <f t="shared" si="6"/>
        <v>183.21995464852608</v>
      </c>
      <c r="I50" s="38">
        <v>16.7</v>
      </c>
    </row>
    <row r="51" spans="1:9" ht="25.5">
      <c r="A51" s="3" t="s">
        <v>28</v>
      </c>
      <c r="B51" s="38">
        <v>100</v>
      </c>
      <c r="C51" s="38">
        <v>95</v>
      </c>
      <c r="D51" s="38">
        <v>90</v>
      </c>
      <c r="E51" s="39">
        <f t="shared" si="4"/>
        <v>90</v>
      </c>
      <c r="F51" s="39">
        <f t="shared" si="5"/>
        <v>94.73684210526315</v>
      </c>
      <c r="G51" s="38">
        <v>196</v>
      </c>
      <c r="H51" s="39">
        <f t="shared" si="6"/>
        <v>45.91836734693878</v>
      </c>
      <c r="I51" s="38">
        <v>0</v>
      </c>
    </row>
    <row r="52" spans="1:9" ht="52.5" customHeight="1">
      <c r="A52" s="5" t="s">
        <v>93</v>
      </c>
      <c r="B52" s="38">
        <v>230</v>
      </c>
      <c r="C52" s="38">
        <v>215</v>
      </c>
      <c r="D52" s="38">
        <v>235.1</v>
      </c>
      <c r="E52" s="39">
        <f t="shared" si="4"/>
        <v>102.21739130434781</v>
      </c>
      <c r="F52" s="39">
        <f t="shared" si="5"/>
        <v>109.34883720930233</v>
      </c>
      <c r="G52" s="38">
        <v>294.8</v>
      </c>
      <c r="H52" s="39">
        <f t="shared" si="6"/>
        <v>79.74898236092265</v>
      </c>
      <c r="I52" s="38">
        <v>35.6</v>
      </c>
    </row>
    <row r="53" spans="1:9" ht="25.5">
      <c r="A53" s="3" t="s">
        <v>29</v>
      </c>
      <c r="B53" s="38">
        <v>60.4</v>
      </c>
      <c r="C53" s="38">
        <v>60.4</v>
      </c>
      <c r="D53" s="38">
        <v>60.4</v>
      </c>
      <c r="E53" s="39">
        <v>0</v>
      </c>
      <c r="F53" s="39">
        <v>0</v>
      </c>
      <c r="G53" s="38"/>
      <c r="H53" s="39">
        <v>0</v>
      </c>
      <c r="I53" s="38">
        <v>0</v>
      </c>
    </row>
    <row r="54" spans="1:9" ht="38.25">
      <c r="A54" s="3" t="s">
        <v>30</v>
      </c>
      <c r="B54" s="38">
        <v>607</v>
      </c>
      <c r="C54" s="38">
        <v>607</v>
      </c>
      <c r="D54" s="38">
        <v>562.2</v>
      </c>
      <c r="E54" s="39">
        <f>$D:$D/$B:$B*100</f>
        <v>92.6194398682043</v>
      </c>
      <c r="F54" s="39">
        <f>$D:$D/$C:$C*100</f>
        <v>92.6194398682043</v>
      </c>
      <c r="G54" s="38">
        <v>911.6</v>
      </c>
      <c r="H54" s="39">
        <f>$D:$D/$G:$G*100</f>
        <v>61.671785870996054</v>
      </c>
      <c r="I54" s="38">
        <v>167.7</v>
      </c>
    </row>
    <row r="55" spans="1:9" ht="63.75">
      <c r="A55" s="3" t="s">
        <v>31</v>
      </c>
      <c r="B55" s="38">
        <v>1360</v>
      </c>
      <c r="C55" s="38">
        <v>1155</v>
      </c>
      <c r="D55" s="38">
        <v>1457.8</v>
      </c>
      <c r="E55" s="39">
        <f>$D:$D/$B:$B*100</f>
        <v>107.19117647058822</v>
      </c>
      <c r="F55" s="39">
        <f>$D:$D/$C:$C*100</f>
        <v>126.2164502164502</v>
      </c>
      <c r="G55" s="38">
        <v>1171.1</v>
      </c>
      <c r="H55" s="39">
        <f>$D:$D/$G:$G*100</f>
        <v>124.48125693792163</v>
      </c>
      <c r="I55" s="38">
        <v>128.4</v>
      </c>
    </row>
    <row r="56" spans="1:9" ht="25.5">
      <c r="A56" s="3" t="s">
        <v>32</v>
      </c>
      <c r="B56" s="38">
        <v>735.1</v>
      </c>
      <c r="C56" s="38">
        <v>735.1</v>
      </c>
      <c r="D56" s="38">
        <v>731</v>
      </c>
      <c r="E56" s="39">
        <f>$D:$D/$B:$B*100</f>
        <v>99.44225275472725</v>
      </c>
      <c r="F56" s="39">
        <v>0</v>
      </c>
      <c r="G56" s="38">
        <v>1968</v>
      </c>
      <c r="H56" s="39">
        <v>0</v>
      </c>
      <c r="I56" s="38">
        <v>5.9</v>
      </c>
    </row>
    <row r="57" spans="1:9" ht="38.25">
      <c r="A57" s="3" t="s">
        <v>33</v>
      </c>
      <c r="B57" s="38">
        <v>0</v>
      </c>
      <c r="C57" s="38">
        <v>0</v>
      </c>
      <c r="D57" s="38">
        <v>0</v>
      </c>
      <c r="E57" s="39">
        <v>0</v>
      </c>
      <c r="F57" s="39">
        <v>0</v>
      </c>
      <c r="G57" s="38">
        <v>30</v>
      </c>
      <c r="H57" s="39">
        <v>0</v>
      </c>
      <c r="I57" s="38">
        <v>0</v>
      </c>
    </row>
    <row r="58" spans="1:9" ht="81" customHeight="1">
      <c r="A58" s="3" t="s">
        <v>114</v>
      </c>
      <c r="B58" s="38">
        <v>0</v>
      </c>
      <c r="C58" s="38">
        <v>0</v>
      </c>
      <c r="D58" s="38">
        <v>0</v>
      </c>
      <c r="E58" s="39">
        <v>0</v>
      </c>
      <c r="F58" s="39">
        <v>0</v>
      </c>
      <c r="G58" s="38">
        <v>0</v>
      </c>
      <c r="H58" s="39">
        <v>0</v>
      </c>
      <c r="I58" s="38">
        <v>0</v>
      </c>
    </row>
    <row r="59" spans="1:9" ht="81" customHeight="1">
      <c r="A59" s="3" t="s">
        <v>115</v>
      </c>
      <c r="B59" s="38">
        <v>0</v>
      </c>
      <c r="C59" s="38">
        <v>0</v>
      </c>
      <c r="D59" s="38">
        <v>0</v>
      </c>
      <c r="E59" s="39">
        <v>0</v>
      </c>
      <c r="F59" s="39">
        <v>0</v>
      </c>
      <c r="G59" s="38">
        <v>2</v>
      </c>
      <c r="H59" s="39">
        <f aca="true" t="shared" si="7" ref="H59:H70">$D:$D/$G:$G*100</f>
        <v>0</v>
      </c>
      <c r="I59" s="38">
        <v>0</v>
      </c>
    </row>
    <row r="60" spans="1:9" ht="80.25" customHeight="1">
      <c r="A60" s="3" t="s">
        <v>104</v>
      </c>
      <c r="B60" s="38">
        <v>1500</v>
      </c>
      <c r="C60" s="38">
        <v>1485</v>
      </c>
      <c r="D60" s="38">
        <v>1513.4</v>
      </c>
      <c r="E60" s="39">
        <f>$D:$D/$B:$B*100</f>
        <v>100.89333333333335</v>
      </c>
      <c r="F60" s="39">
        <f>$D:$D/$C:$C*100</f>
        <v>101.91245791245791</v>
      </c>
      <c r="G60" s="38">
        <v>746.6</v>
      </c>
      <c r="H60" s="39">
        <f t="shared" si="7"/>
        <v>202.70559871417092</v>
      </c>
      <c r="I60" s="38">
        <v>23</v>
      </c>
    </row>
    <row r="61" spans="1:9" ht="42" customHeight="1">
      <c r="A61" s="3" t="s">
        <v>107</v>
      </c>
      <c r="B61" s="38">
        <v>670</v>
      </c>
      <c r="C61" s="38">
        <v>670</v>
      </c>
      <c r="D61" s="38">
        <v>670</v>
      </c>
      <c r="E61" s="39">
        <f>$D:$D/$B:$B*100</f>
        <v>100</v>
      </c>
      <c r="F61" s="39">
        <f>$D:$D/$C:$C*100</f>
        <v>100</v>
      </c>
      <c r="G61" s="38">
        <v>204</v>
      </c>
      <c r="H61" s="39">
        <f t="shared" si="7"/>
        <v>328.4313725490196</v>
      </c>
      <c r="I61" s="38">
        <v>200</v>
      </c>
    </row>
    <row r="62" spans="1:9" ht="54.75" customHeight="1">
      <c r="A62" s="3" t="s">
        <v>111</v>
      </c>
      <c r="B62" s="38">
        <v>27.2</v>
      </c>
      <c r="C62" s="38">
        <v>27.2</v>
      </c>
      <c r="D62" s="38">
        <v>21</v>
      </c>
      <c r="E62" s="39">
        <f>$D:$D/$B:$B*100</f>
        <v>77.20588235294117</v>
      </c>
      <c r="F62" s="39">
        <f>$D:$D/$C:$C*100</f>
        <v>77.20588235294117</v>
      </c>
      <c r="G62" s="38">
        <v>0.5</v>
      </c>
      <c r="H62" s="39">
        <f t="shared" si="7"/>
        <v>4200</v>
      </c>
      <c r="I62" s="38">
        <v>2</v>
      </c>
    </row>
    <row r="63" spans="1:9" ht="38.25">
      <c r="A63" s="3" t="s">
        <v>34</v>
      </c>
      <c r="B63" s="38">
        <v>2212.3</v>
      </c>
      <c r="C63" s="38">
        <v>2159.2</v>
      </c>
      <c r="D63" s="38">
        <v>2114.8</v>
      </c>
      <c r="E63" s="39">
        <f>$D:$D/$B:$B*100</f>
        <v>95.59282195000678</v>
      </c>
      <c r="F63" s="39">
        <f>$D:$D/$C:$C*100</f>
        <v>97.94368284549834</v>
      </c>
      <c r="G63" s="38">
        <v>2383.1</v>
      </c>
      <c r="H63" s="39">
        <f t="shared" si="7"/>
        <v>88.74155511728422</v>
      </c>
      <c r="I63" s="38">
        <v>164.8</v>
      </c>
    </row>
    <row r="64" spans="1:9" ht="12.75">
      <c r="A64" s="6" t="s">
        <v>35</v>
      </c>
      <c r="B64" s="37">
        <v>789.9</v>
      </c>
      <c r="C64" s="37">
        <v>789.9</v>
      </c>
      <c r="D64" s="37">
        <v>805.4</v>
      </c>
      <c r="E64" s="36">
        <v>0</v>
      </c>
      <c r="F64" s="36">
        <v>0</v>
      </c>
      <c r="G64" s="37">
        <v>694.2</v>
      </c>
      <c r="H64" s="36">
        <f t="shared" si="7"/>
        <v>116.01843849034859</v>
      </c>
      <c r="I64" s="37">
        <v>15.1</v>
      </c>
    </row>
    <row r="65" spans="1:9" ht="12.75">
      <c r="A65" s="8" t="s">
        <v>36</v>
      </c>
      <c r="B65" s="57">
        <f>B64+B49+B46+B42+B36+B33+B29+B24+B20+B7+B43+B44+B45+B15</f>
        <v>465204.60000000003</v>
      </c>
      <c r="C65" s="57">
        <f>C64+C49+C46+C42+C36+C33+C29+C24+C20+C7+C43+C44+C45+C15</f>
        <v>416850</v>
      </c>
      <c r="D65" s="57">
        <f>SUM(D8,D9,D15,D20,D24,D29,D33,D36,D42,D43,D44,D45,D46,D49,D64)</f>
        <v>416618.7</v>
      </c>
      <c r="E65" s="36">
        <f aca="true" t="shared" si="8" ref="E65:E70">$D:$D/$B:$B*100</f>
        <v>89.55601470836703</v>
      </c>
      <c r="F65" s="36">
        <f aca="true" t="shared" si="9" ref="F65:F70">$D:$D/$C:$C*100</f>
        <v>99.9445124145376</v>
      </c>
      <c r="G65" s="57">
        <f>G64+G49+G46+G42+G36+G33+G29+G24+G20+G7+G43+G44+G45+G15</f>
        <v>433535.89999999997</v>
      </c>
      <c r="H65" s="36">
        <f t="shared" si="7"/>
        <v>96.09785487199561</v>
      </c>
      <c r="I65" s="57">
        <f>I64+I49+I46+I42+I36+I33+I29+I24+I20+I7+I43+I44+I45+I15</f>
        <v>39550.399999999994</v>
      </c>
    </row>
    <row r="66" spans="1:9" ht="12.75">
      <c r="A66" s="8" t="s">
        <v>37</v>
      </c>
      <c r="B66" s="57">
        <f>B67+B72+B73</f>
        <v>1345773.7999999998</v>
      </c>
      <c r="C66" s="57">
        <f>C67+C72+C73</f>
        <v>1198504.2999999998</v>
      </c>
      <c r="D66" s="57">
        <f>D67+D72+D73</f>
        <v>1143120</v>
      </c>
      <c r="E66" s="36">
        <f t="shared" si="8"/>
        <v>84.9414663890767</v>
      </c>
      <c r="F66" s="36">
        <f t="shared" si="9"/>
        <v>95.37888182795842</v>
      </c>
      <c r="G66" s="57">
        <f>G67+G72+G73</f>
        <v>1611887.1</v>
      </c>
      <c r="H66" s="36">
        <f t="shared" si="7"/>
        <v>70.91811827267554</v>
      </c>
      <c r="I66" s="57">
        <f>I67+I72+I73</f>
        <v>138906.5</v>
      </c>
    </row>
    <row r="67" spans="1:9" ht="25.5">
      <c r="A67" s="8" t="s">
        <v>38</v>
      </c>
      <c r="B67" s="57">
        <f>$68:$68+$69:$69+$70:$70</f>
        <v>1386004.7999999998</v>
      </c>
      <c r="C67" s="57">
        <f>$68:$68+$69:$69+$70:$70</f>
        <v>1238735.2999999998</v>
      </c>
      <c r="D67" s="57">
        <f>$68:$68+$69:$69+$70:$70</f>
        <v>1184414.1</v>
      </c>
      <c r="E67" s="36">
        <f t="shared" si="8"/>
        <v>85.45526682158679</v>
      </c>
      <c r="F67" s="36">
        <f t="shared" si="9"/>
        <v>95.61478549937185</v>
      </c>
      <c r="G67" s="57">
        <f>$68:$68+$69:$69+$70:$70+G71</f>
        <v>1615507.8</v>
      </c>
      <c r="H67" s="36">
        <f t="shared" si="7"/>
        <v>73.31528204320648</v>
      </c>
      <c r="I67" s="57">
        <f>$68:$68+$69:$69+$70:$70</f>
        <v>138906.5</v>
      </c>
    </row>
    <row r="68" spans="1:9" ht="12.75">
      <c r="A68" s="3" t="s">
        <v>39</v>
      </c>
      <c r="B68" s="38">
        <v>341680.1</v>
      </c>
      <c r="C68" s="38">
        <v>287354.8</v>
      </c>
      <c r="D68" s="38">
        <v>287354.8</v>
      </c>
      <c r="E68" s="39">
        <f t="shared" si="8"/>
        <v>84.1005373154597</v>
      </c>
      <c r="F68" s="39">
        <f t="shared" si="9"/>
        <v>100</v>
      </c>
      <c r="G68" s="38">
        <v>264548.8</v>
      </c>
      <c r="H68" s="39">
        <f t="shared" si="7"/>
        <v>108.62071572428225</v>
      </c>
      <c r="I68" s="38">
        <v>34191</v>
      </c>
    </row>
    <row r="69" spans="1:9" ht="12.75">
      <c r="A69" s="3" t="s">
        <v>40</v>
      </c>
      <c r="B69" s="38">
        <v>246154.5</v>
      </c>
      <c r="C69" s="38">
        <v>243311.3</v>
      </c>
      <c r="D69" s="38">
        <v>214282.7</v>
      </c>
      <c r="E69" s="39">
        <f t="shared" si="8"/>
        <v>87.05211564281782</v>
      </c>
      <c r="F69" s="39">
        <f t="shared" si="9"/>
        <v>88.06935806105184</v>
      </c>
      <c r="G69" s="38">
        <v>702226.1</v>
      </c>
      <c r="H69" s="39">
        <f t="shared" si="7"/>
        <v>30.51477294848483</v>
      </c>
      <c r="I69" s="38">
        <v>24064.1</v>
      </c>
    </row>
    <row r="70" spans="1:9" ht="12.75">
      <c r="A70" s="3" t="s">
        <v>41</v>
      </c>
      <c r="B70" s="38">
        <v>798170.2</v>
      </c>
      <c r="C70" s="38">
        <v>708069.2</v>
      </c>
      <c r="D70" s="38">
        <v>682776.6</v>
      </c>
      <c r="E70" s="39">
        <f t="shared" si="8"/>
        <v>85.54273261517406</v>
      </c>
      <c r="F70" s="39">
        <f t="shared" si="9"/>
        <v>96.42794800282233</v>
      </c>
      <c r="G70" s="38">
        <v>648726.3</v>
      </c>
      <c r="H70" s="39">
        <f t="shared" si="7"/>
        <v>105.24879290387948</v>
      </c>
      <c r="I70" s="38">
        <v>80651.4</v>
      </c>
    </row>
    <row r="71" spans="1:9" ht="12.75">
      <c r="A71" s="3" t="s">
        <v>131</v>
      </c>
      <c r="B71" s="38"/>
      <c r="C71" s="38"/>
      <c r="D71" s="38"/>
      <c r="E71" s="39"/>
      <c r="F71" s="39"/>
      <c r="G71" s="38">
        <v>6.6</v>
      </c>
      <c r="H71" s="39"/>
      <c r="I71" s="38"/>
    </row>
    <row r="72" spans="1:9" ht="12.75">
      <c r="A72" s="8" t="s">
        <v>83</v>
      </c>
      <c r="B72" s="37">
        <v>0</v>
      </c>
      <c r="C72" s="37">
        <v>0</v>
      </c>
      <c r="D72" s="37">
        <v>0</v>
      </c>
      <c r="E72" s="36">
        <v>0</v>
      </c>
      <c r="F72" s="36">
        <v>0</v>
      </c>
      <c r="G72" s="37">
        <v>11</v>
      </c>
      <c r="H72" s="36">
        <v>0</v>
      </c>
      <c r="I72" s="37">
        <v>0</v>
      </c>
    </row>
    <row r="73" spans="1:9" ht="24.75" customHeight="1">
      <c r="A73" s="8" t="s">
        <v>43</v>
      </c>
      <c r="B73" s="37">
        <v>-40231</v>
      </c>
      <c r="C73" s="37">
        <v>-40231</v>
      </c>
      <c r="D73" s="37">
        <v>-41294.1</v>
      </c>
      <c r="E73" s="36">
        <f>$D:$D/$B:$B*100</f>
        <v>102.64248962243046</v>
      </c>
      <c r="F73" s="36">
        <f>$D:$D/$C:$C*100</f>
        <v>102.64248962243046</v>
      </c>
      <c r="G73" s="37">
        <v>-3631.7</v>
      </c>
      <c r="H73" s="36">
        <f>$D:$D/$G:$G*100</f>
        <v>1137.0460115097612</v>
      </c>
      <c r="I73" s="37">
        <v>0</v>
      </c>
    </row>
    <row r="74" spans="1:9" ht="12.75">
      <c r="A74" s="6" t="s">
        <v>42</v>
      </c>
      <c r="B74" s="57">
        <f>B66+B65</f>
        <v>1810978.4</v>
      </c>
      <c r="C74" s="57">
        <f>C66+C65</f>
        <v>1615354.2999999998</v>
      </c>
      <c r="D74" s="57">
        <f>D66+D65</f>
        <v>1559738.7</v>
      </c>
      <c r="E74" s="36">
        <f>$D:$D/$B:$B*100</f>
        <v>86.12685275539455</v>
      </c>
      <c r="F74" s="36">
        <f>$D:$D/$C:$C*100</f>
        <v>96.55706491139438</v>
      </c>
      <c r="G74" s="57">
        <f>G66+G65</f>
        <v>2045423</v>
      </c>
      <c r="H74" s="36">
        <f>$D:$D/$G:$G*100</f>
        <v>76.2550680226046</v>
      </c>
      <c r="I74" s="57">
        <f>I66+I65</f>
        <v>178456.9</v>
      </c>
    </row>
    <row r="75" spans="1:9" ht="27" customHeight="1">
      <c r="A75" s="61" t="s">
        <v>44</v>
      </c>
      <c r="B75" s="62"/>
      <c r="C75" s="62"/>
      <c r="D75" s="62"/>
      <c r="E75" s="62"/>
      <c r="F75" s="62"/>
      <c r="G75" s="62"/>
      <c r="H75" s="62"/>
      <c r="I75" s="63"/>
    </row>
    <row r="76" spans="1:9" ht="12.75">
      <c r="A76" s="14" t="s">
        <v>45</v>
      </c>
      <c r="B76" s="57">
        <f>B77+B78+B79+B80+B81+B82+B83+B84</f>
        <v>170059.5</v>
      </c>
      <c r="C76" s="57">
        <f>C77+C78+C79+C80+C81+C82+C83+C84</f>
        <v>154272.40000000002</v>
      </c>
      <c r="D76" s="57">
        <f>D77+D78+D79+D80+D81+D82+D83+D84</f>
        <v>112357.7</v>
      </c>
      <c r="E76" s="36">
        <f>$D:$D/$B:$B*100</f>
        <v>66.06964033176624</v>
      </c>
      <c r="F76" s="36">
        <f>$D:$D/$C:$C*100</f>
        <v>72.83072020659559</v>
      </c>
      <c r="G76" s="57">
        <f>G77+G78+G79+G80+G81+G82+G83+G84</f>
        <v>97450.4</v>
      </c>
      <c r="H76" s="36">
        <f>$D:$D/$G:$G*100</f>
        <v>115.29732048303546</v>
      </c>
      <c r="I76" s="57">
        <f>I77+I78+I79+I80+I81+I82+I83+I84</f>
        <v>15622.6</v>
      </c>
    </row>
    <row r="77" spans="1:9" ht="12.75">
      <c r="A77" s="15" t="s">
        <v>46</v>
      </c>
      <c r="B77" s="58">
        <v>1438.4</v>
      </c>
      <c r="C77" s="58">
        <v>1317.7</v>
      </c>
      <c r="D77" s="58">
        <v>1252.6</v>
      </c>
      <c r="E77" s="39">
        <f>$D:$D/$B:$B*100</f>
        <v>87.08286985539488</v>
      </c>
      <c r="F77" s="39">
        <f>$D:$D/$C:$C*100</f>
        <v>95.05957349927904</v>
      </c>
      <c r="G77" s="58">
        <v>1133.3</v>
      </c>
      <c r="H77" s="39">
        <f>$D:$D/$G:$G*100</f>
        <v>110.52678019941762</v>
      </c>
      <c r="I77" s="58">
        <v>141.1</v>
      </c>
    </row>
    <row r="78" spans="1:9" ht="14.25" customHeight="1">
      <c r="A78" s="15" t="s">
        <v>47</v>
      </c>
      <c r="B78" s="58">
        <v>6256.6</v>
      </c>
      <c r="C78" s="58">
        <v>5747.2</v>
      </c>
      <c r="D78" s="58">
        <v>5176.7</v>
      </c>
      <c r="E78" s="39">
        <f>$D:$D/$B:$B*100</f>
        <v>82.73982674295944</v>
      </c>
      <c r="F78" s="39">
        <f>$D:$D/$C:$C*100</f>
        <v>90.07342706013362</v>
      </c>
      <c r="G78" s="58">
        <v>4574.8</v>
      </c>
      <c r="H78" s="39">
        <f>$D:$D/$G:$G*100</f>
        <v>113.15685931625426</v>
      </c>
      <c r="I78" s="58">
        <v>446.9</v>
      </c>
    </row>
    <row r="79" spans="1:9" ht="25.5">
      <c r="A79" s="15" t="s">
        <v>48</v>
      </c>
      <c r="B79" s="58">
        <v>39578.5</v>
      </c>
      <c r="C79" s="58">
        <v>34872.9</v>
      </c>
      <c r="D79" s="58">
        <v>33006.4</v>
      </c>
      <c r="E79" s="39">
        <f>$D:$D/$B:$B*100</f>
        <v>83.39477241431585</v>
      </c>
      <c r="F79" s="39">
        <f>$D:$D/$C:$C*100</f>
        <v>94.64770638518735</v>
      </c>
      <c r="G79" s="58">
        <v>32046.5</v>
      </c>
      <c r="H79" s="39">
        <f>$D:$D/$G:$G*100</f>
        <v>102.99533490396769</v>
      </c>
      <c r="I79" s="58">
        <v>3542.1</v>
      </c>
    </row>
    <row r="80" spans="1:9" ht="12.75">
      <c r="A80" s="15" t="s">
        <v>95</v>
      </c>
      <c r="B80" s="38">
        <v>0</v>
      </c>
      <c r="C80" s="38">
        <v>0</v>
      </c>
      <c r="D80" s="38">
        <v>0</v>
      </c>
      <c r="E80" s="39">
        <v>0</v>
      </c>
      <c r="F80" s="39">
        <v>0</v>
      </c>
      <c r="G80" s="38">
        <v>8.8</v>
      </c>
      <c r="H80" s="39">
        <v>0</v>
      </c>
      <c r="I80" s="38">
        <v>0</v>
      </c>
    </row>
    <row r="81" spans="1:9" ht="25.5">
      <c r="A81" s="3" t="s">
        <v>49</v>
      </c>
      <c r="B81" s="58">
        <v>9839.7</v>
      </c>
      <c r="C81" s="58">
        <v>8834.4</v>
      </c>
      <c r="D81" s="58">
        <v>8323</v>
      </c>
      <c r="E81" s="39">
        <f>$D:$D/$B:$B*100</f>
        <v>84.58591217211907</v>
      </c>
      <c r="F81" s="39">
        <f>$D:$D/$C:$C*100</f>
        <v>94.21126505478584</v>
      </c>
      <c r="G81" s="58">
        <v>8270.9</v>
      </c>
      <c r="H81" s="39">
        <f>$D:$D/$G:$G*100</f>
        <v>100.62991935581375</v>
      </c>
      <c r="I81" s="58">
        <v>736.6</v>
      </c>
    </row>
    <row r="82" spans="1:9" ht="12.75">
      <c r="A82" s="15" t="s">
        <v>50</v>
      </c>
      <c r="B82" s="58">
        <v>579.6</v>
      </c>
      <c r="C82" s="58">
        <v>579.6</v>
      </c>
      <c r="D82" s="58">
        <v>510.1</v>
      </c>
      <c r="E82" s="39">
        <v>0</v>
      </c>
      <c r="F82" s="39">
        <v>0</v>
      </c>
      <c r="G82" s="58">
        <v>143.9</v>
      </c>
      <c r="H82" s="39">
        <v>0</v>
      </c>
      <c r="I82" s="58">
        <v>0</v>
      </c>
    </row>
    <row r="83" spans="1:9" ht="12.75">
      <c r="A83" s="15" t="s">
        <v>51</v>
      </c>
      <c r="B83" s="58">
        <v>22936.4</v>
      </c>
      <c r="C83" s="58">
        <v>22928</v>
      </c>
      <c r="D83" s="58">
        <v>0</v>
      </c>
      <c r="E83" s="39">
        <f>$D:$D/$B:$B*100</f>
        <v>0</v>
      </c>
      <c r="F83" s="39">
        <v>0</v>
      </c>
      <c r="G83" s="58">
        <v>0</v>
      </c>
      <c r="H83" s="39">
        <v>0</v>
      </c>
      <c r="I83" s="58">
        <v>0</v>
      </c>
    </row>
    <row r="84" spans="1:9" ht="12.75">
      <c r="A84" s="3" t="s">
        <v>52</v>
      </c>
      <c r="B84" s="58">
        <v>89430.3</v>
      </c>
      <c r="C84" s="58">
        <v>79992.6</v>
      </c>
      <c r="D84" s="58">
        <v>64088.9</v>
      </c>
      <c r="E84" s="39">
        <f>$D:$D/$B:$B*100</f>
        <v>71.66351896393057</v>
      </c>
      <c r="F84" s="39">
        <f>$D:$D/$C:$C*100</f>
        <v>80.11853596457672</v>
      </c>
      <c r="G84" s="58">
        <v>51272.2</v>
      </c>
      <c r="H84" s="39">
        <f>$D:$D/$G:$G*100</f>
        <v>124.99736699419958</v>
      </c>
      <c r="I84" s="58">
        <v>10755.9</v>
      </c>
    </row>
    <row r="85" spans="1:9" ht="12.75">
      <c r="A85" s="14" t="s">
        <v>53</v>
      </c>
      <c r="B85" s="37">
        <v>383.2</v>
      </c>
      <c r="C85" s="37">
        <v>351.3</v>
      </c>
      <c r="D85" s="37">
        <v>284.5</v>
      </c>
      <c r="E85" s="36">
        <f>$D:$D/$B:$B*100</f>
        <v>74.24321503131524</v>
      </c>
      <c r="F85" s="36">
        <f>$D:$D/$C:$C*100</f>
        <v>80.98491317961856</v>
      </c>
      <c r="G85" s="37">
        <v>285.5</v>
      </c>
      <c r="H85" s="36">
        <v>0</v>
      </c>
      <c r="I85" s="37">
        <v>27.3</v>
      </c>
    </row>
    <row r="86" spans="1:9" ht="25.5">
      <c r="A86" s="16" t="s">
        <v>54</v>
      </c>
      <c r="B86" s="37">
        <v>8958.7</v>
      </c>
      <c r="C86" s="37">
        <v>8502.2</v>
      </c>
      <c r="D86" s="37">
        <v>6698.6</v>
      </c>
      <c r="E86" s="36">
        <f>$D:$D/$B:$B*100</f>
        <v>74.77200933171108</v>
      </c>
      <c r="F86" s="36">
        <f>$D:$D/$C:$C*100</f>
        <v>78.78666698031097</v>
      </c>
      <c r="G86" s="37">
        <v>4431.9</v>
      </c>
      <c r="H86" s="36">
        <v>0</v>
      </c>
      <c r="I86" s="37">
        <v>2087.6</v>
      </c>
    </row>
    <row r="87" spans="1:9" ht="12.75">
      <c r="A87" s="14" t="s">
        <v>55</v>
      </c>
      <c r="B87" s="57">
        <f>B88+B89+B90+B91</f>
        <v>176980.2</v>
      </c>
      <c r="C87" s="57">
        <f>C88+C89+C90+C91</f>
        <v>174210.69999999998</v>
      </c>
      <c r="D87" s="57">
        <f>D88+D89+D90+D91</f>
        <v>80639</v>
      </c>
      <c r="E87" s="36">
        <f>$D:$D/$B:$B*100</f>
        <v>45.56385403564918</v>
      </c>
      <c r="F87" s="36">
        <f>$D:$D/$C:$C*100</f>
        <v>46.288201585780904</v>
      </c>
      <c r="G87" s="57">
        <f>G88+G89+G90+G91</f>
        <v>54594.2</v>
      </c>
      <c r="H87" s="36">
        <f>$D:$D/$G:$G*100</f>
        <v>147.70616658912485</v>
      </c>
      <c r="I87" s="57">
        <f>I88+I89+I90+I91</f>
        <v>7792.599999999999</v>
      </c>
    </row>
    <row r="88" spans="1:9" ht="12.75">
      <c r="A88" s="17" t="s">
        <v>130</v>
      </c>
      <c r="B88" s="58">
        <v>98</v>
      </c>
      <c r="C88" s="58">
        <v>98</v>
      </c>
      <c r="D88" s="58">
        <v>0</v>
      </c>
      <c r="E88" s="39">
        <v>0</v>
      </c>
      <c r="F88" s="39">
        <v>0</v>
      </c>
      <c r="G88" s="58">
        <v>0</v>
      </c>
      <c r="H88" s="39">
        <v>0</v>
      </c>
      <c r="I88" s="58">
        <v>0</v>
      </c>
    </row>
    <row r="89" spans="1:9" ht="12.75">
      <c r="A89" s="15" t="s">
        <v>56</v>
      </c>
      <c r="B89" s="58">
        <v>20513.7</v>
      </c>
      <c r="C89" s="58">
        <v>18674.9</v>
      </c>
      <c r="D89" s="58">
        <v>17699.9</v>
      </c>
      <c r="E89" s="39">
        <f aca="true" t="shared" si="10" ref="E89:E115">$D:$D/$B:$B*100</f>
        <v>86.28331310295071</v>
      </c>
      <c r="F89" s="39">
        <f aca="true" t="shared" si="11" ref="F89:F95">$D:$D/$C:$C*100</f>
        <v>94.77908850917541</v>
      </c>
      <c r="G89" s="58">
        <v>16508.1</v>
      </c>
      <c r="H89" s="39">
        <f aca="true" t="shared" si="12" ref="H89:H95">$D:$D/$G:$G*100</f>
        <v>107.21948619162715</v>
      </c>
      <c r="I89" s="58">
        <v>2037.4</v>
      </c>
    </row>
    <row r="90" spans="1:9" ht="12.75">
      <c r="A90" s="17" t="s">
        <v>102</v>
      </c>
      <c r="B90" s="38">
        <v>133073.6</v>
      </c>
      <c r="C90" s="38">
        <v>132600.5</v>
      </c>
      <c r="D90" s="38">
        <v>61600.5</v>
      </c>
      <c r="E90" s="39">
        <f t="shared" si="10"/>
        <v>46.290548989431414</v>
      </c>
      <c r="F90" s="39">
        <f t="shared" si="11"/>
        <v>46.455707180591325</v>
      </c>
      <c r="G90" s="38">
        <v>35774.9</v>
      </c>
      <c r="H90" s="39">
        <f t="shared" si="12"/>
        <v>172.18916055670314</v>
      </c>
      <c r="I90" s="38">
        <v>5722.5</v>
      </c>
    </row>
    <row r="91" spans="1:9" ht="12.75">
      <c r="A91" s="15" t="s">
        <v>57</v>
      </c>
      <c r="B91" s="58">
        <v>23294.9</v>
      </c>
      <c r="C91" s="58">
        <v>22837.3</v>
      </c>
      <c r="D91" s="58">
        <v>1338.6</v>
      </c>
      <c r="E91" s="39">
        <f t="shared" si="10"/>
        <v>5.746322156351819</v>
      </c>
      <c r="F91" s="39">
        <f t="shared" si="11"/>
        <v>5.861463482986167</v>
      </c>
      <c r="G91" s="58">
        <v>2311.2</v>
      </c>
      <c r="H91" s="39">
        <f t="shared" si="12"/>
        <v>57.917964693665624</v>
      </c>
      <c r="I91" s="58">
        <v>32.7</v>
      </c>
    </row>
    <row r="92" spans="1:9" ht="12.75">
      <c r="A92" s="14" t="s">
        <v>58</v>
      </c>
      <c r="B92" s="57">
        <f>B93+B94+B95+B96</f>
        <v>436351.1</v>
      </c>
      <c r="C92" s="57">
        <f>C93+C94+C95+C96</f>
        <v>428499.50000000006</v>
      </c>
      <c r="D92" s="57">
        <f>D93+D94+D95+D96</f>
        <v>365268.7</v>
      </c>
      <c r="E92" s="36">
        <f t="shared" si="10"/>
        <v>83.70981532990292</v>
      </c>
      <c r="F92" s="36">
        <f t="shared" si="11"/>
        <v>85.2436700626255</v>
      </c>
      <c r="G92" s="57">
        <f>G93+G94+G95+G96</f>
        <v>527693.5</v>
      </c>
      <c r="H92" s="36">
        <f t="shared" si="12"/>
        <v>69.21985963442793</v>
      </c>
      <c r="I92" s="57">
        <f>I93+I94+I95+I96</f>
        <v>22235.7</v>
      </c>
    </row>
    <row r="93" spans="1:9" ht="12.75">
      <c r="A93" s="15" t="s">
        <v>59</v>
      </c>
      <c r="B93" s="58">
        <v>240978.3</v>
      </c>
      <c r="C93" s="58">
        <v>238349.4</v>
      </c>
      <c r="D93" s="58">
        <v>216779</v>
      </c>
      <c r="E93" s="39">
        <f t="shared" si="10"/>
        <v>89.95789247413565</v>
      </c>
      <c r="F93" s="39">
        <f t="shared" si="11"/>
        <v>90.95009259515653</v>
      </c>
      <c r="G93" s="58">
        <v>424225.8</v>
      </c>
      <c r="H93" s="39">
        <f t="shared" si="12"/>
        <v>51.09990952931198</v>
      </c>
      <c r="I93" s="58">
        <v>782.5</v>
      </c>
    </row>
    <row r="94" spans="1:9" ht="12.75">
      <c r="A94" s="15" t="s">
        <v>60</v>
      </c>
      <c r="B94" s="58">
        <v>113078</v>
      </c>
      <c r="C94" s="58">
        <v>108930</v>
      </c>
      <c r="D94" s="58">
        <v>77168.1</v>
      </c>
      <c r="E94" s="39">
        <f t="shared" si="10"/>
        <v>68.2432480234882</v>
      </c>
      <c r="F94" s="39">
        <f t="shared" si="11"/>
        <v>70.8419168273203</v>
      </c>
      <c r="G94" s="58">
        <v>76270.2</v>
      </c>
      <c r="H94" s="39">
        <f t="shared" si="12"/>
        <v>101.17726189258715</v>
      </c>
      <c r="I94" s="58">
        <v>16393.5</v>
      </c>
    </row>
    <row r="95" spans="1:9" ht="12.75">
      <c r="A95" s="15" t="s">
        <v>61</v>
      </c>
      <c r="B95" s="58">
        <v>80482.9</v>
      </c>
      <c r="C95" s="58">
        <v>79408.2</v>
      </c>
      <c r="D95" s="58">
        <v>69509.7</v>
      </c>
      <c r="E95" s="39">
        <f t="shared" si="10"/>
        <v>86.36579944311153</v>
      </c>
      <c r="F95" s="39">
        <f t="shared" si="11"/>
        <v>87.53466266707971</v>
      </c>
      <c r="G95" s="58">
        <v>21386.9</v>
      </c>
      <c r="H95" s="39">
        <f t="shared" si="12"/>
        <v>325.010637352772</v>
      </c>
      <c r="I95" s="58">
        <v>5059.7</v>
      </c>
    </row>
    <row r="96" spans="1:9" ht="12.75">
      <c r="A96" s="15" t="s">
        <v>62</v>
      </c>
      <c r="B96" s="58">
        <v>1811.9</v>
      </c>
      <c r="C96" s="58">
        <v>1811.9</v>
      </c>
      <c r="D96" s="58">
        <v>1811.9</v>
      </c>
      <c r="E96" s="39">
        <f t="shared" si="10"/>
        <v>100</v>
      </c>
      <c r="F96" s="39">
        <v>0</v>
      </c>
      <c r="G96" s="58">
        <v>5810.6</v>
      </c>
      <c r="H96" s="39">
        <v>0</v>
      </c>
      <c r="I96" s="58">
        <v>0</v>
      </c>
    </row>
    <row r="97" spans="1:9" ht="12.75">
      <c r="A97" s="18" t="s">
        <v>63</v>
      </c>
      <c r="B97" s="57">
        <f>B98+B99+B100+B101+B102</f>
        <v>1042209.7999999999</v>
      </c>
      <c r="C97" s="57">
        <f>C98+C99+C100+C101+C102</f>
        <v>908710.4</v>
      </c>
      <c r="D97" s="57">
        <f>D98+D99+D100+D101+D102</f>
        <v>899298.9</v>
      </c>
      <c r="E97" s="36">
        <f t="shared" si="10"/>
        <v>86.28770330119714</v>
      </c>
      <c r="F97" s="36">
        <f aca="true" t="shared" si="13" ref="F97:F115">$D:$D/$C:$C*100</f>
        <v>98.96430149803501</v>
      </c>
      <c r="G97" s="57">
        <f>G98+G99+G100+G101+G102</f>
        <v>845744.8</v>
      </c>
      <c r="H97" s="36">
        <f aca="true" t="shared" si="14" ref="H97:H113">$D:$D/$G:$G*100</f>
        <v>106.33218200100076</v>
      </c>
      <c r="I97" s="57">
        <f>I98+I99+I100+I101+I102</f>
        <v>100468.39999999998</v>
      </c>
    </row>
    <row r="98" spans="1:9" ht="12.75">
      <c r="A98" s="15" t="s">
        <v>64</v>
      </c>
      <c r="B98" s="58">
        <v>391269.3</v>
      </c>
      <c r="C98" s="58">
        <v>339997.3</v>
      </c>
      <c r="D98" s="58">
        <v>338214.9</v>
      </c>
      <c r="E98" s="39">
        <f t="shared" si="10"/>
        <v>86.44043884863956</v>
      </c>
      <c r="F98" s="39">
        <f t="shared" si="13"/>
        <v>99.47576054280432</v>
      </c>
      <c r="G98" s="58">
        <v>329142.4</v>
      </c>
      <c r="H98" s="39">
        <f t="shared" si="14"/>
        <v>102.75640573806353</v>
      </c>
      <c r="I98" s="58">
        <v>38782.7</v>
      </c>
    </row>
    <row r="99" spans="1:9" ht="12.75">
      <c r="A99" s="15" t="s">
        <v>65</v>
      </c>
      <c r="B99" s="58">
        <v>459000.9</v>
      </c>
      <c r="C99" s="58">
        <v>398963.9</v>
      </c>
      <c r="D99" s="58">
        <v>395468.4</v>
      </c>
      <c r="E99" s="39">
        <f t="shared" si="10"/>
        <v>86.15852387217542</v>
      </c>
      <c r="F99" s="39">
        <f t="shared" si="13"/>
        <v>99.12385556688211</v>
      </c>
      <c r="G99" s="58">
        <v>460329.1</v>
      </c>
      <c r="H99" s="39">
        <f t="shared" si="14"/>
        <v>85.90992835343238</v>
      </c>
      <c r="I99" s="58">
        <v>44186.6</v>
      </c>
    </row>
    <row r="100" spans="1:9" ht="12.75">
      <c r="A100" s="15" t="s">
        <v>128</v>
      </c>
      <c r="B100" s="58">
        <v>120005.5</v>
      </c>
      <c r="C100" s="58">
        <v>104997.4</v>
      </c>
      <c r="D100" s="58">
        <v>103870.4</v>
      </c>
      <c r="E100" s="39">
        <f t="shared" si="10"/>
        <v>86.55469957626941</v>
      </c>
      <c r="F100" s="39">
        <f t="shared" si="13"/>
        <v>98.92664008823076</v>
      </c>
      <c r="G100" s="58">
        <v>0</v>
      </c>
      <c r="H100" s="39" t="e">
        <f t="shared" si="14"/>
        <v>#DIV/0!</v>
      </c>
      <c r="I100" s="58">
        <v>12237.7</v>
      </c>
    </row>
    <row r="101" spans="1:9" ht="12.75">
      <c r="A101" s="15" t="s">
        <v>66</v>
      </c>
      <c r="B101" s="58">
        <v>26271</v>
      </c>
      <c r="C101" s="58">
        <v>24547.4</v>
      </c>
      <c r="D101" s="58">
        <v>23309.5</v>
      </c>
      <c r="E101" s="39">
        <f t="shared" si="10"/>
        <v>88.72711354725743</v>
      </c>
      <c r="F101" s="39">
        <f t="shared" si="13"/>
        <v>94.95710339995273</v>
      </c>
      <c r="G101" s="58">
        <v>19159.8</v>
      </c>
      <c r="H101" s="39">
        <f t="shared" si="14"/>
        <v>121.65836804142005</v>
      </c>
      <c r="I101" s="58">
        <v>953.4</v>
      </c>
    </row>
    <row r="102" spans="1:9" ht="12.75">
      <c r="A102" s="15" t="s">
        <v>67</v>
      </c>
      <c r="B102" s="58">
        <v>45663.1</v>
      </c>
      <c r="C102" s="58">
        <v>40204.4</v>
      </c>
      <c r="D102" s="38">
        <v>38435.7</v>
      </c>
      <c r="E102" s="39">
        <f t="shared" si="10"/>
        <v>84.17234046746717</v>
      </c>
      <c r="F102" s="39">
        <f t="shared" si="13"/>
        <v>95.60073026832883</v>
      </c>
      <c r="G102" s="38">
        <v>37113.5</v>
      </c>
      <c r="H102" s="39">
        <f t="shared" si="14"/>
        <v>103.56258504317834</v>
      </c>
      <c r="I102" s="38">
        <v>4308</v>
      </c>
    </row>
    <row r="103" spans="1:9" ht="25.5">
      <c r="A103" s="18" t="s">
        <v>68</v>
      </c>
      <c r="B103" s="57">
        <f>B104+B105</f>
        <v>109356.3</v>
      </c>
      <c r="C103" s="57">
        <f>C104+C105</f>
        <v>94409.6</v>
      </c>
      <c r="D103" s="57">
        <f>D104+D105</f>
        <v>87348.5</v>
      </c>
      <c r="E103" s="36">
        <f t="shared" si="10"/>
        <v>79.87514208143473</v>
      </c>
      <c r="F103" s="36">
        <f t="shared" si="13"/>
        <v>92.52078178490322</v>
      </c>
      <c r="G103" s="57">
        <f>G104+G105</f>
        <v>95239.09999999999</v>
      </c>
      <c r="H103" s="36">
        <f t="shared" si="14"/>
        <v>91.71495740719936</v>
      </c>
      <c r="I103" s="57">
        <f>I104+I105</f>
        <v>9633</v>
      </c>
    </row>
    <row r="104" spans="1:9" ht="12.75">
      <c r="A104" s="15" t="s">
        <v>69</v>
      </c>
      <c r="B104" s="58">
        <v>103399.3</v>
      </c>
      <c r="C104" s="58">
        <v>90904.5</v>
      </c>
      <c r="D104" s="58">
        <v>84205.8</v>
      </c>
      <c r="E104" s="39">
        <f t="shared" si="10"/>
        <v>81.43749522482261</v>
      </c>
      <c r="F104" s="39">
        <f t="shared" si="13"/>
        <v>92.63105786842236</v>
      </c>
      <c r="G104" s="58">
        <v>92386.7</v>
      </c>
      <c r="H104" s="39">
        <f t="shared" si="14"/>
        <v>91.14493752888674</v>
      </c>
      <c r="I104" s="58">
        <v>9389.5</v>
      </c>
    </row>
    <row r="105" spans="1:9" ht="25.5">
      <c r="A105" s="15" t="s">
        <v>70</v>
      </c>
      <c r="B105" s="58">
        <v>5957</v>
      </c>
      <c r="C105" s="58">
        <v>3505.1</v>
      </c>
      <c r="D105" s="58">
        <v>3142.7</v>
      </c>
      <c r="E105" s="39">
        <f t="shared" si="10"/>
        <v>52.75642101729058</v>
      </c>
      <c r="F105" s="39">
        <f t="shared" si="13"/>
        <v>89.66078000627657</v>
      </c>
      <c r="G105" s="58">
        <v>2852.4</v>
      </c>
      <c r="H105" s="39">
        <f t="shared" si="14"/>
        <v>110.17739447482819</v>
      </c>
      <c r="I105" s="58">
        <v>243.5</v>
      </c>
    </row>
    <row r="106" spans="1:9" ht="12.75">
      <c r="A106" s="18" t="s">
        <v>71</v>
      </c>
      <c r="B106" s="57">
        <f>B107+B108+B109+B110+B111</f>
        <v>137604.4</v>
      </c>
      <c r="C106" s="57">
        <f>C107+C108+C109+C110+C111</f>
        <v>128889.49999999999</v>
      </c>
      <c r="D106" s="57">
        <f>D107+D108+D109+D110+D111</f>
        <v>119368.90000000001</v>
      </c>
      <c r="E106" s="36">
        <f t="shared" si="10"/>
        <v>86.74788015499504</v>
      </c>
      <c r="F106" s="36">
        <f t="shared" si="13"/>
        <v>92.61336260905662</v>
      </c>
      <c r="G106" s="57">
        <f>G107+G108+G109+G110+G111</f>
        <v>113008.40000000001</v>
      </c>
      <c r="H106" s="36">
        <f t="shared" si="14"/>
        <v>105.62834267187218</v>
      </c>
      <c r="I106" s="57">
        <f>I107+I108+I109+I110+I111</f>
        <v>12527.8</v>
      </c>
    </row>
    <row r="107" spans="1:9" ht="12.75">
      <c r="A107" s="15" t="s">
        <v>72</v>
      </c>
      <c r="B107" s="58">
        <v>923.1</v>
      </c>
      <c r="C107" s="58">
        <v>879.5</v>
      </c>
      <c r="D107" s="58">
        <v>846.3</v>
      </c>
      <c r="E107" s="39">
        <f t="shared" si="10"/>
        <v>91.68020799480013</v>
      </c>
      <c r="F107" s="39">
        <f t="shared" si="13"/>
        <v>96.22512791358726</v>
      </c>
      <c r="G107" s="58">
        <v>947.1</v>
      </c>
      <c r="H107" s="39">
        <f t="shared" si="14"/>
        <v>89.35698447893569</v>
      </c>
      <c r="I107" s="58">
        <v>76.8</v>
      </c>
    </row>
    <row r="108" spans="1:9" ht="12.75">
      <c r="A108" s="15" t="s">
        <v>73</v>
      </c>
      <c r="B108" s="58">
        <v>36935.7</v>
      </c>
      <c r="C108" s="58">
        <v>32536.2</v>
      </c>
      <c r="D108" s="58">
        <v>32536.2</v>
      </c>
      <c r="E108" s="39">
        <f t="shared" si="10"/>
        <v>88.08875965529286</v>
      </c>
      <c r="F108" s="39">
        <f t="shared" si="13"/>
        <v>100</v>
      </c>
      <c r="G108" s="58">
        <v>29587.7</v>
      </c>
      <c r="H108" s="39">
        <f t="shared" si="14"/>
        <v>109.96528963048834</v>
      </c>
      <c r="I108" s="58">
        <v>3916.7</v>
      </c>
    </row>
    <row r="109" spans="1:9" ht="12.75">
      <c r="A109" s="15" t="s">
        <v>74</v>
      </c>
      <c r="B109" s="58">
        <v>29371.7</v>
      </c>
      <c r="C109" s="58">
        <v>27364.4</v>
      </c>
      <c r="D109" s="58">
        <v>24537.5</v>
      </c>
      <c r="E109" s="39">
        <f t="shared" si="10"/>
        <v>83.54129995880388</v>
      </c>
      <c r="F109" s="39">
        <f t="shared" si="13"/>
        <v>89.6694245077546</v>
      </c>
      <c r="G109" s="58">
        <v>20335.2</v>
      </c>
      <c r="H109" s="39">
        <f t="shared" si="14"/>
        <v>120.66515205161492</v>
      </c>
      <c r="I109" s="58">
        <v>2595.8</v>
      </c>
    </row>
    <row r="110" spans="1:9" ht="12.75">
      <c r="A110" s="15" t="s">
        <v>75</v>
      </c>
      <c r="B110" s="38">
        <v>42727.7</v>
      </c>
      <c r="C110" s="38">
        <v>42707.7</v>
      </c>
      <c r="D110" s="38">
        <v>36986.1</v>
      </c>
      <c r="E110" s="39">
        <f t="shared" si="10"/>
        <v>86.56234714248603</v>
      </c>
      <c r="F110" s="39">
        <f t="shared" si="13"/>
        <v>86.60288425740558</v>
      </c>
      <c r="G110" s="38">
        <v>37951.6</v>
      </c>
      <c r="H110" s="39">
        <f t="shared" si="14"/>
        <v>97.45597023577398</v>
      </c>
      <c r="I110" s="38">
        <v>3649.8</v>
      </c>
    </row>
    <row r="111" spans="1:9" ht="12.75">
      <c r="A111" s="15" t="s">
        <v>76</v>
      </c>
      <c r="B111" s="58">
        <v>27646.2</v>
      </c>
      <c r="C111" s="58">
        <v>25401.7</v>
      </c>
      <c r="D111" s="58">
        <v>24462.8</v>
      </c>
      <c r="E111" s="39">
        <f t="shared" si="10"/>
        <v>88.48521677481895</v>
      </c>
      <c r="F111" s="39">
        <f t="shared" si="13"/>
        <v>96.30379069117421</v>
      </c>
      <c r="G111" s="58">
        <v>24186.8</v>
      </c>
      <c r="H111" s="39">
        <f t="shared" si="14"/>
        <v>101.14111829593003</v>
      </c>
      <c r="I111" s="58">
        <v>2288.7</v>
      </c>
    </row>
    <row r="112" spans="1:9" ht="12.75">
      <c r="A112" s="18" t="s">
        <v>84</v>
      </c>
      <c r="B112" s="37">
        <f>B113+B114+B115</f>
        <v>16153</v>
      </c>
      <c r="C112" s="37">
        <f>C113+C114+C115</f>
        <v>14173</v>
      </c>
      <c r="D112" s="37">
        <f>D113+D114+D115</f>
        <v>12939.499999999998</v>
      </c>
      <c r="E112" s="36">
        <f t="shared" si="10"/>
        <v>80.10586268804555</v>
      </c>
      <c r="F112" s="36">
        <f t="shared" si="13"/>
        <v>91.29683200451562</v>
      </c>
      <c r="G112" s="37">
        <f>G113+G114+G115</f>
        <v>31529.5</v>
      </c>
      <c r="H112" s="36">
        <f t="shared" si="14"/>
        <v>41.03934410631313</v>
      </c>
      <c r="I112" s="37">
        <f>I113+I114+I115</f>
        <v>1017.1</v>
      </c>
    </row>
    <row r="113" spans="1:9" ht="12.75">
      <c r="A113" s="11" t="s">
        <v>85</v>
      </c>
      <c r="B113" s="38">
        <v>6416.5</v>
      </c>
      <c r="C113" s="38">
        <v>5421.6</v>
      </c>
      <c r="D113" s="38">
        <v>4900.4</v>
      </c>
      <c r="E113" s="39">
        <f t="shared" si="10"/>
        <v>76.37185381438478</v>
      </c>
      <c r="F113" s="39">
        <f t="shared" si="13"/>
        <v>90.3866017411834</v>
      </c>
      <c r="G113" s="38">
        <v>5735</v>
      </c>
      <c r="H113" s="39">
        <f t="shared" si="14"/>
        <v>85.44725370531822</v>
      </c>
      <c r="I113" s="38">
        <v>349.5</v>
      </c>
    </row>
    <row r="114" spans="1:9" ht="12.75">
      <c r="A114" s="19" t="s">
        <v>86</v>
      </c>
      <c r="B114" s="38">
        <v>7274.9</v>
      </c>
      <c r="C114" s="38">
        <v>6611.4</v>
      </c>
      <c r="D114" s="38">
        <v>6050.2</v>
      </c>
      <c r="E114" s="39">
        <f t="shared" si="10"/>
        <v>83.16540433545478</v>
      </c>
      <c r="F114" s="39">
        <f t="shared" si="13"/>
        <v>91.51163142450919</v>
      </c>
      <c r="G114" s="38">
        <v>24165.9</v>
      </c>
      <c r="H114" s="39">
        <v>0</v>
      </c>
      <c r="I114" s="38">
        <v>493.6</v>
      </c>
    </row>
    <row r="115" spans="1:9" ht="24.75" customHeight="1">
      <c r="A115" s="20" t="s">
        <v>96</v>
      </c>
      <c r="B115" s="38">
        <v>2461.6</v>
      </c>
      <c r="C115" s="38">
        <v>2140</v>
      </c>
      <c r="D115" s="38">
        <v>1988.9</v>
      </c>
      <c r="E115" s="39">
        <f t="shared" si="10"/>
        <v>80.79704257393566</v>
      </c>
      <c r="F115" s="39">
        <f t="shared" si="13"/>
        <v>92.9392523364486</v>
      </c>
      <c r="G115" s="38">
        <v>1628.6</v>
      </c>
      <c r="H115" s="39"/>
      <c r="I115" s="38">
        <v>174</v>
      </c>
    </row>
    <row r="116" spans="1:9" ht="25.5">
      <c r="A116" s="21" t="s">
        <v>112</v>
      </c>
      <c r="B116" s="37">
        <f aca="true" t="shared" si="15" ref="B116:I116">B117</f>
        <v>0</v>
      </c>
      <c r="C116" s="37">
        <f t="shared" si="15"/>
        <v>0</v>
      </c>
      <c r="D116" s="37">
        <f t="shared" si="15"/>
        <v>0</v>
      </c>
      <c r="E116" s="37">
        <f t="shared" si="15"/>
        <v>0</v>
      </c>
      <c r="F116" s="37">
        <f t="shared" si="15"/>
        <v>0</v>
      </c>
      <c r="G116" s="37">
        <f t="shared" si="15"/>
        <v>48</v>
      </c>
      <c r="H116" s="37">
        <f t="shared" si="15"/>
        <v>0</v>
      </c>
      <c r="I116" s="37">
        <f t="shared" si="15"/>
        <v>0</v>
      </c>
    </row>
    <row r="117" spans="1:9" ht="26.25" customHeight="1">
      <c r="A117" s="20" t="s">
        <v>113</v>
      </c>
      <c r="B117" s="38">
        <v>0</v>
      </c>
      <c r="C117" s="38">
        <v>0</v>
      </c>
      <c r="D117" s="38">
        <v>0</v>
      </c>
      <c r="E117" s="39">
        <v>0</v>
      </c>
      <c r="F117" s="39">
        <v>0</v>
      </c>
      <c r="G117" s="58">
        <v>48</v>
      </c>
      <c r="H117" s="39">
        <v>0</v>
      </c>
      <c r="I117" s="38">
        <v>0</v>
      </c>
    </row>
    <row r="118" spans="1:9" ht="13.5" customHeight="1">
      <c r="A118" s="22" t="s">
        <v>77</v>
      </c>
      <c r="B118" s="57">
        <f>B76+B85+B86+B87+B92+B97+B103+B106+B112+B116</f>
        <v>2098056.2</v>
      </c>
      <c r="C118" s="57">
        <f>C76+C85+C86+C87+C92+C97+C103+C106+C112+C116</f>
        <v>1912018.6</v>
      </c>
      <c r="D118" s="57">
        <f>D76+D85+D86+D87+D92+D97+D103+D106+D112+D116</f>
        <v>1684204.2999999998</v>
      </c>
      <c r="E118" s="36">
        <f>$D:$D/$B:$B*100</f>
        <v>80.27450837589572</v>
      </c>
      <c r="F118" s="36">
        <f>$D:$D/$C:$C*100</f>
        <v>88.08514205876448</v>
      </c>
      <c r="G118" s="57">
        <f>G76+G85+G86+G87+G92+G97+G103+G106+G112+G116</f>
        <v>1770025.3</v>
      </c>
      <c r="H118" s="36">
        <f>$D:$D/$G:$G*100</f>
        <v>95.1514252366901</v>
      </c>
      <c r="I118" s="57">
        <f>I76+I85+I86+I87+I92+I97+I103+I106+I112+I116</f>
        <v>171412.09999999998</v>
      </c>
    </row>
    <row r="119" spans="1:9" ht="60" customHeight="1">
      <c r="A119" s="23" t="s">
        <v>78</v>
      </c>
      <c r="B119" s="40">
        <f>B74-B118</f>
        <v>-287077.8000000003</v>
      </c>
      <c r="C119" s="40">
        <f>C74-C118</f>
        <v>-296664.3000000003</v>
      </c>
      <c r="D119" s="40">
        <f>D74-D118</f>
        <v>-124465.59999999986</v>
      </c>
      <c r="E119" s="40"/>
      <c r="F119" s="40"/>
      <c r="G119" s="40">
        <f>G74-G118</f>
        <v>275397.69999999995</v>
      </c>
      <c r="H119" s="40"/>
      <c r="I119" s="40">
        <f>I74-I118</f>
        <v>7044.8000000000175</v>
      </c>
    </row>
    <row r="120" spans="1:9" ht="26.25" customHeight="1">
      <c r="A120" s="3" t="s">
        <v>79</v>
      </c>
      <c r="B120" s="38" t="s">
        <v>124</v>
      </c>
      <c r="C120" s="38"/>
      <c r="D120" s="38" t="s">
        <v>134</v>
      </c>
      <c r="E120" s="38"/>
      <c r="F120" s="38"/>
      <c r="G120" s="38"/>
      <c r="H120" s="37"/>
      <c r="I120" s="38"/>
    </row>
    <row r="121" spans="1:9" ht="24" customHeight="1">
      <c r="A121" s="8" t="s">
        <v>80</v>
      </c>
      <c r="B121" s="37">
        <v>231303.9</v>
      </c>
      <c r="C121" s="38"/>
      <c r="D121" s="37">
        <v>106838.5</v>
      </c>
      <c r="E121" s="38"/>
      <c r="F121" s="38"/>
      <c r="G121" s="59"/>
      <c r="H121" s="41"/>
      <c r="I121" s="37">
        <f>SUM(I123:I124)</f>
        <v>7045</v>
      </c>
    </row>
    <row r="122" spans="1:9" ht="12.75">
      <c r="A122" s="3" t="s">
        <v>7</v>
      </c>
      <c r="B122" s="38"/>
      <c r="C122" s="38"/>
      <c r="D122" s="38"/>
      <c r="E122" s="38"/>
      <c r="F122" s="38"/>
      <c r="G122" s="38"/>
      <c r="H122" s="41"/>
      <c r="I122" s="38"/>
    </row>
    <row r="123" spans="1:9" ht="12" customHeight="1">
      <c r="A123" s="10" t="s">
        <v>81</v>
      </c>
      <c r="B123" s="38">
        <v>142389.3</v>
      </c>
      <c r="C123" s="38"/>
      <c r="D123" s="38">
        <v>29977.2</v>
      </c>
      <c r="E123" s="38"/>
      <c r="F123" s="38"/>
      <c r="G123" s="38"/>
      <c r="H123" s="41"/>
      <c r="I123" s="38">
        <v>8182.8</v>
      </c>
    </row>
    <row r="124" spans="1:9" ht="12.75">
      <c r="A124" s="3" t="s">
        <v>82</v>
      </c>
      <c r="B124" s="38">
        <v>88914.6</v>
      </c>
      <c r="C124" s="38"/>
      <c r="D124" s="38">
        <v>76861.3</v>
      </c>
      <c r="E124" s="38"/>
      <c r="F124" s="38"/>
      <c r="G124" s="38"/>
      <c r="H124" s="41"/>
      <c r="I124" s="38">
        <v>-1137.8</v>
      </c>
    </row>
    <row r="125" spans="1:9" ht="12.75" hidden="1">
      <c r="A125" s="5" t="s">
        <v>108</v>
      </c>
      <c r="B125" s="42"/>
      <c r="C125" s="42"/>
      <c r="D125" s="42"/>
      <c r="E125" s="42"/>
      <c r="F125" s="42"/>
      <c r="G125" s="42"/>
      <c r="H125" s="43"/>
      <c r="I125" s="42"/>
    </row>
    <row r="126" ht="12" customHeight="1">
      <c r="A126" s="24"/>
    </row>
    <row r="127" spans="1:2" ht="12.75" hidden="1">
      <c r="A127" s="25"/>
      <c r="B127" s="60"/>
    </row>
    <row r="128" spans="1:9" ht="31.5" hidden="1">
      <c r="A128" s="26" t="s">
        <v>121</v>
      </c>
      <c r="B128" s="34"/>
      <c r="C128" s="34"/>
      <c r="D128" s="34"/>
      <c r="E128" s="34"/>
      <c r="F128" s="34"/>
      <c r="G128" s="34"/>
      <c r="H128" s="34" t="s">
        <v>103</v>
      </c>
      <c r="I128" s="35"/>
    </row>
    <row r="129" spans="1:9" ht="12.75">
      <c r="A129" s="25"/>
      <c r="B129" s="35"/>
      <c r="C129" s="35"/>
      <c r="D129" s="35"/>
      <c r="E129" s="35"/>
      <c r="F129" s="35"/>
      <c r="G129" s="35"/>
      <c r="H129" s="35"/>
      <c r="I129" s="35"/>
    </row>
    <row r="131" ht="12.75">
      <c r="A131" s="32" t="s">
        <v>109</v>
      </c>
    </row>
  </sheetData>
  <sheetProtection/>
  <mergeCells count="14">
    <mergeCell ref="B9:B10"/>
    <mergeCell ref="C9:C10"/>
    <mergeCell ref="D9:D10"/>
    <mergeCell ref="E9:E10"/>
    <mergeCell ref="A75:I75"/>
    <mergeCell ref="A1:H1"/>
    <mergeCell ref="A2:H2"/>
    <mergeCell ref="A3:H3"/>
    <mergeCell ref="A6:I6"/>
    <mergeCell ref="H9:H10"/>
    <mergeCell ref="I9:I10"/>
    <mergeCell ref="G9:G10"/>
    <mergeCell ref="F9:F10"/>
    <mergeCell ref="A9:A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gorfo1</cp:lastModifiedBy>
  <cp:lastPrinted>2017-12-04T04:21:25Z</cp:lastPrinted>
  <dcterms:created xsi:type="dcterms:W3CDTF">2010-09-10T01:16:58Z</dcterms:created>
  <dcterms:modified xsi:type="dcterms:W3CDTF">2017-12-04T04:29:57Z</dcterms:modified>
  <cp:category/>
  <cp:version/>
  <cp:contentType/>
  <cp:contentStatus/>
</cp:coreProperties>
</file>