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10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<sst xmlns="http://schemas.openxmlformats.org/spreadsheetml/2006/main" count="136" uniqueCount="136">
  <si>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</si>
  <si>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</si>
  <si>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</si>
  <si>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</si>
  <si>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</si>
  <si>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</si>
  <si>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</si>
  <si>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</si>
  <si>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</si>
  <si>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</si>
  <si>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</si>
  <si>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</si>
  <si>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</si>
  <si>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</si>
  <si>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</si>
  <si>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</si>
  <si>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</si>
  <si>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</si>
  <si>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</si>
  <si>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</si>
  <si>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</si>
  <si>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</si>
  <si>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</si>
  <si>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</si>
  <si>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</si>
  <si>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</si>
  <si>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</si>
  <si>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</si>
  <si>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</si>
  <si>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</si>
  <si>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</si>
  <si>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</si>
  <si>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</si>
  <si>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</si>
  <si>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</si>
  <si>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</si>
  <si>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</si>
  <si>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</si>
  <si>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</si>
  <si>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</si>
  <si>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</si>
  <si>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</si>
  <si>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</si>
  <si>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</si>
  <si>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</si>
  <si>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</si>
  <si>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</si>
  <si>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</si>
  <si>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</si>
  <si>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</si>
  <si>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</si>
  <si>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</si>
  <si>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</si>
  <si>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</si>
  <si>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</si>
  <si>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</si>
  <si>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</si>
  <si>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</si>
  <si>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</si>
  <si>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</si>
  <si>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</si>
  <si>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</si>
  <si>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</si>
  <si>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</si>
  <si>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</si>
  <si>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</si>
  <si>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</si>
  <si>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</si>
  <si>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</si>
  <si>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</si>
  <si>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</si>
  <si>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</si>
  <si>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</si>
  <si>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</si>
  <si>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</si>
  <si>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</si>
  <si>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</si>
  <si>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</si>
  <si>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</si>
  <si>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</si>
  <si>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</si>
  <si>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</si>
  <si>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</si>
  <si>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ПРОЧИЕ БЕЗВОЗМЕЗДНЫЕ ПОСТУПЛЕНИЯ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</si>
  <si>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</si>
  <si>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</si>
  <si>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</si>
  <si>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</si>
  <si>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</si>
  <si>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</si>
  <si>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</si>
  <si>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</si>
  <si>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</si>
  <si>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</si>
  <si>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</si>
  <si>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</si>
  <si>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</si>
  <si>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</si>
  <si>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</si>
  <si>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</si>
  <si>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</si>
  <si>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</si>
  <si>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</si>
  <si>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</si>
  <si>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</si>
  <si>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</si>
  <si>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</si>
  <si>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</si>
  <si>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</si>
  <si>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</si>
  <si>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</si>
  <si>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</si>
  <si>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</si>
  <si>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</si>
  <si>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</si>
  <si>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</si>
  <si>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</si>
  <si>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</si>
  <si>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</si>
  <si>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</si>
  <si>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</si>
  <si>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</si>
  <si>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</si>
  <si>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</si>
  <si>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</si>
  <si>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</si>
  <si>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</si>
  <si>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Дополнительное образование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</si>
  <si>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</si>
  <si>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</si>
  <si>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</si>
  <si>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 01 февраля 2018 года</t>
  </si>
  <si>
    <t>План за 1 месяц 2018 г.</t>
  </si>
  <si>
    <t>Факт за аналогичный период 2017 г.</t>
  </si>
  <si>
    <t xml:space="preserve">На 01.01.2018 </t>
  </si>
  <si>
    <t>На  01.01.2019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</si>
</sst>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4">
      <selection activeCell="B126" sqref="B126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62" t="s">
        <v>0</v>
      </c>
      <c r="B1" s="62"/>
      <c r="C1" s="62"/>
      <c r="D1" s="62"/>
      <c r="E1" s="62"/>
      <c r="F1" s="62"/>
      <c r="G1" s="62"/>
      <c r="H1" s="62"/>
      <c r="I1" s="43"/>
    </row>
    <row r="2" spans="1:9" ht="27" customHeight="1">
      <c r="A2" s="63" t="s">
        <v>131</v>
      </c>
      <c r="B2" s="63"/>
      <c r="C2" s="63"/>
      <c r="D2" s="63"/>
      <c r="E2" s="63"/>
      <c r="F2" s="63"/>
      <c r="G2" s="63"/>
      <c r="H2" s="63"/>
      <c r="I2" s="44"/>
    </row>
    <row r="3" spans="1:9" ht="5.25" customHeight="1" hidden="1">
      <c r="A3" s="64" t="s">
        <v>1</v>
      </c>
      <c r="B3" s="64"/>
      <c r="C3" s="64"/>
      <c r="D3" s="64"/>
      <c r="E3" s="64"/>
      <c r="F3" s="64"/>
      <c r="G3" s="64"/>
      <c r="H3" s="64"/>
      <c r="I3" s="45"/>
    </row>
    <row r="4" spans="1:9" ht="49.5" customHeight="1">
      <c r="A4" s="9" t="s">
        <v>2</v>
      </c>
      <c r="B4" s="27" t="s">
        <v>3</v>
      </c>
      <c r="C4" s="27" t="s">
        <v>132</v>
      </c>
      <c r="D4" s="27" t="s">
        <v>89</v>
      </c>
      <c r="E4" s="27" t="s">
        <v>88</v>
      </c>
      <c r="F4" s="27" t="s">
        <v>90</v>
      </c>
      <c r="G4" s="27" t="s">
        <v>133</v>
      </c>
      <c r="H4" s="28" t="s">
        <v>87</v>
      </c>
      <c r="I4" s="27" t="s">
        <v>92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46">
        <v>9</v>
      </c>
    </row>
    <row r="6" spans="1:9" ht="37.5" customHeight="1">
      <c r="A6" s="65" t="s">
        <v>4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" t="s">
        <v>5</v>
      </c>
      <c r="B7" s="36">
        <f>B8+B9</f>
        <v>286889.9</v>
      </c>
      <c r="C7" s="36">
        <f>C8+C9</f>
        <v>13310</v>
      </c>
      <c r="D7" s="36">
        <f>D8+D9</f>
        <v>12123.899999999998</v>
      </c>
      <c r="E7" s="36">
        <f>$D:$D/$B:$B*100</f>
        <v>4.225976585442707</v>
      </c>
      <c r="F7" s="36">
        <f>$D:$D/$C:$C*100</f>
        <v>91.08865514650637</v>
      </c>
      <c r="G7" s="36">
        <f>G8+G9</f>
        <v>11003.9</v>
      </c>
      <c r="H7" s="36">
        <f>$D:$D/$G:$G*100</f>
        <v>110.17820954388897</v>
      </c>
      <c r="I7" s="36">
        <f>I8+I9</f>
        <v>12123.899999999998</v>
      </c>
    </row>
    <row r="8" spans="1:9" ht="25.5">
      <c r="A8" s="4" t="s">
        <v>6</v>
      </c>
      <c r="B8" s="37">
        <v>5400</v>
      </c>
      <c r="C8" s="37">
        <v>100</v>
      </c>
      <c r="D8" s="37">
        <v>333.3</v>
      </c>
      <c r="E8" s="36">
        <f>$D:$D/$B:$B*100</f>
        <v>6.1722222222222225</v>
      </c>
      <c r="F8" s="36">
        <f>$D:$D/$C:$C*100</f>
        <v>333.3</v>
      </c>
      <c r="G8" s="37">
        <v>85.5</v>
      </c>
      <c r="H8" s="36">
        <f>$D:$D/$G:$G*100</f>
        <v>389.82456140350877</v>
      </c>
      <c r="I8" s="37">
        <v>333.3</v>
      </c>
    </row>
    <row r="9" spans="1:9" ht="12.75">
      <c r="A9" s="55" t="s">
        <v>91</v>
      </c>
      <c r="B9" s="52">
        <f>B11+B12+B13+B14</f>
        <v>281489.9</v>
      </c>
      <c r="C9" s="52">
        <f>C11+C12+C13+C14</f>
        <v>13210</v>
      </c>
      <c r="D9" s="52">
        <f>D11+D12+D13+D14</f>
        <v>11790.599999999999</v>
      </c>
      <c r="E9" s="57">
        <f>$D:$D/$B:$B*100</f>
        <v>4.188640516054039</v>
      </c>
      <c r="F9" s="52">
        <f>$D:$D/$C:$C*100</f>
        <v>89.2551097653293</v>
      </c>
      <c r="G9" s="52">
        <f>G11+G12+G13+G14</f>
        <v>10918.4</v>
      </c>
      <c r="H9" s="57">
        <f>$D:$D/$G:$G*100</f>
        <v>107.98834994138333</v>
      </c>
      <c r="I9" s="52">
        <f>I11+I12+I13+I14</f>
        <v>11790.599999999999</v>
      </c>
    </row>
    <row r="10" spans="1:9" ht="12.75">
      <c r="A10" s="56"/>
      <c r="B10" s="53"/>
      <c r="C10" s="53"/>
      <c r="D10" s="53"/>
      <c r="E10" s="58"/>
      <c r="F10" s="54"/>
      <c r="G10" s="53"/>
      <c r="H10" s="58"/>
      <c r="I10" s="53"/>
    </row>
    <row r="11" spans="1:9" ht="51" customHeight="1">
      <c r="A11" s="1" t="s">
        <v>97</v>
      </c>
      <c r="B11" s="38">
        <v>274939.9</v>
      </c>
      <c r="C11" s="38">
        <v>12920</v>
      </c>
      <c r="D11" s="38">
        <v>11295.6</v>
      </c>
      <c r="E11" s="39">
        <f aca="true" t="shared" si="0" ref="E11:E30">$D:$D/$B:$B*100</f>
        <v>4.108388778784017</v>
      </c>
      <c r="F11" s="39">
        <f aca="true" t="shared" si="1" ref="F11:F21">$D:$D/$C:$C*100</f>
        <v>87.42724458204336</v>
      </c>
      <c r="G11" s="38">
        <v>10533.6</v>
      </c>
      <c r="H11" s="39">
        <f aca="true" t="shared" si="2" ref="H11:H30">$D:$D/$G:$G*100</f>
        <v>107.23399407609935</v>
      </c>
      <c r="I11" s="38">
        <v>11295.6</v>
      </c>
    </row>
    <row r="12" spans="1:9" ht="89.25">
      <c r="A12" s="2" t="s">
        <v>122</v>
      </c>
      <c r="B12" s="38">
        <v>1000</v>
      </c>
      <c r="C12" s="38">
        <v>80</v>
      </c>
      <c r="D12" s="38">
        <v>91.9</v>
      </c>
      <c r="E12" s="39">
        <f t="shared" si="0"/>
        <v>9.190000000000001</v>
      </c>
      <c r="F12" s="39">
        <f t="shared" si="1"/>
        <v>114.87500000000001</v>
      </c>
      <c r="G12" s="38">
        <v>130.8</v>
      </c>
      <c r="H12" s="39">
        <f t="shared" si="2"/>
        <v>70.25993883792049</v>
      </c>
      <c r="I12" s="38">
        <v>91.9</v>
      </c>
    </row>
    <row r="13" spans="1:9" ht="25.5">
      <c r="A13" s="3" t="s">
        <v>98</v>
      </c>
      <c r="B13" s="38">
        <v>1400</v>
      </c>
      <c r="C13" s="38">
        <v>10</v>
      </c>
      <c r="D13" s="38">
        <v>15.3</v>
      </c>
      <c r="E13" s="39">
        <f t="shared" si="0"/>
        <v>1.092857142857143</v>
      </c>
      <c r="F13" s="39">
        <f t="shared" si="1"/>
        <v>153</v>
      </c>
      <c r="G13" s="38">
        <v>5.8</v>
      </c>
      <c r="H13" s="39">
        <f t="shared" si="2"/>
        <v>263.7931034482759</v>
      </c>
      <c r="I13" s="38">
        <v>15.3</v>
      </c>
    </row>
    <row r="14" spans="1:9" ht="65.25" customHeight="1">
      <c r="A14" s="7" t="s">
        <v>105</v>
      </c>
      <c r="B14" s="38">
        <v>4150</v>
      </c>
      <c r="C14" s="38">
        <v>200</v>
      </c>
      <c r="D14" s="38">
        <v>387.8</v>
      </c>
      <c r="E14" s="39">
        <f t="shared" si="0"/>
        <v>9.344578313253011</v>
      </c>
      <c r="F14" s="39">
        <f t="shared" si="1"/>
        <v>193.9</v>
      </c>
      <c r="G14" s="38">
        <v>248.2</v>
      </c>
      <c r="H14" s="39">
        <f t="shared" si="2"/>
        <v>156.24496373892023</v>
      </c>
      <c r="I14" s="38">
        <v>387.8</v>
      </c>
    </row>
    <row r="15" spans="1:9" ht="39.75" customHeight="1">
      <c r="A15" s="29" t="s">
        <v>116</v>
      </c>
      <c r="B15" s="47">
        <f>B16+B17+B18+B19</f>
        <v>17650</v>
      </c>
      <c r="C15" s="47">
        <f>C16+C17+C18+C19</f>
        <v>1445</v>
      </c>
      <c r="D15" s="47">
        <f>D16+D17+D18+D19</f>
        <v>1431.1000000000001</v>
      </c>
      <c r="E15" s="36">
        <f t="shared" si="0"/>
        <v>8.108215297450426</v>
      </c>
      <c r="F15" s="36">
        <f t="shared" si="1"/>
        <v>99.03806228373703</v>
      </c>
      <c r="G15" s="47">
        <f>G16+G17+G18+G19</f>
        <v>1508.2</v>
      </c>
      <c r="H15" s="36">
        <f t="shared" si="2"/>
        <v>94.8879458957698</v>
      </c>
      <c r="I15" s="47">
        <f>I16+I17+I18+I19</f>
        <v>1431.1000000000001</v>
      </c>
    </row>
    <row r="16" spans="1:9" ht="37.5" customHeight="1">
      <c r="A16" s="10" t="s">
        <v>117</v>
      </c>
      <c r="B16" s="38">
        <v>6720</v>
      </c>
      <c r="C16" s="38">
        <v>550</v>
      </c>
      <c r="D16" s="38">
        <v>571.9</v>
      </c>
      <c r="E16" s="39">
        <f t="shared" si="0"/>
        <v>8.510416666666666</v>
      </c>
      <c r="F16" s="39">
        <f t="shared" si="1"/>
        <v>103.98181818181817</v>
      </c>
      <c r="G16" s="38">
        <v>495.7</v>
      </c>
      <c r="H16" s="39">
        <f t="shared" si="2"/>
        <v>115.37220092798064</v>
      </c>
      <c r="I16" s="38">
        <v>571.9</v>
      </c>
    </row>
    <row r="17" spans="1:9" ht="56.25" customHeight="1">
      <c r="A17" s="10" t="s">
        <v>118</v>
      </c>
      <c r="B17" s="38">
        <v>60</v>
      </c>
      <c r="C17" s="38">
        <v>5</v>
      </c>
      <c r="D17" s="38">
        <v>3.7</v>
      </c>
      <c r="E17" s="39">
        <f t="shared" si="0"/>
        <v>6.166666666666667</v>
      </c>
      <c r="F17" s="39">
        <f t="shared" si="1"/>
        <v>74</v>
      </c>
      <c r="G17" s="38">
        <v>5.6</v>
      </c>
      <c r="H17" s="39">
        <f t="shared" si="2"/>
        <v>66.07142857142858</v>
      </c>
      <c r="I17" s="38">
        <v>3.7</v>
      </c>
    </row>
    <row r="18" spans="1:9" ht="55.5" customHeight="1">
      <c r="A18" s="10" t="s">
        <v>119</v>
      </c>
      <c r="B18" s="38">
        <v>12220</v>
      </c>
      <c r="C18" s="38">
        <v>1000</v>
      </c>
      <c r="D18" s="38">
        <v>990.7</v>
      </c>
      <c r="E18" s="39">
        <f t="shared" si="0"/>
        <v>8.10720130932897</v>
      </c>
      <c r="F18" s="39">
        <f t="shared" si="1"/>
        <v>99.07000000000001</v>
      </c>
      <c r="G18" s="38">
        <v>1040.7</v>
      </c>
      <c r="H18" s="39">
        <f t="shared" si="2"/>
        <v>95.19554146247718</v>
      </c>
      <c r="I18" s="38">
        <v>990.7</v>
      </c>
    </row>
    <row r="19" spans="1:9" ht="54" customHeight="1">
      <c r="A19" s="10" t="s">
        <v>120</v>
      </c>
      <c r="B19" s="38">
        <v>-1350</v>
      </c>
      <c r="C19" s="38">
        <v>-110</v>
      </c>
      <c r="D19" s="38">
        <v>-135.2</v>
      </c>
      <c r="E19" s="39">
        <f t="shared" si="0"/>
        <v>10.014814814814814</v>
      </c>
      <c r="F19" s="39">
        <f t="shared" si="1"/>
        <v>122.9090909090909</v>
      </c>
      <c r="G19" s="38">
        <v>-33.8</v>
      </c>
      <c r="H19" s="39">
        <f t="shared" si="2"/>
        <v>400</v>
      </c>
      <c r="I19" s="38">
        <v>-135.2</v>
      </c>
    </row>
    <row r="20" spans="1:9" ht="12.75">
      <c r="A20" s="8" t="s">
        <v>8</v>
      </c>
      <c r="B20" s="47">
        <f>B21+B22+B23</f>
        <v>34562</v>
      </c>
      <c r="C20" s="47">
        <f>C21+C22+C23</f>
        <v>6400</v>
      </c>
      <c r="D20" s="47">
        <f>D21+D22+D23</f>
        <v>6612</v>
      </c>
      <c r="E20" s="36">
        <f t="shared" si="0"/>
        <v>19.130837335802326</v>
      </c>
      <c r="F20" s="36">
        <f t="shared" si="1"/>
        <v>103.3125</v>
      </c>
      <c r="G20" s="47">
        <f>G21+G22+G23</f>
        <v>6876.099999999999</v>
      </c>
      <c r="H20" s="36">
        <f t="shared" si="2"/>
        <v>96.15915998894722</v>
      </c>
      <c r="I20" s="47">
        <f>I21+I22+I23</f>
        <v>6612</v>
      </c>
    </row>
    <row r="21" spans="1:9" ht="12.75">
      <c r="A21" s="3" t="s">
        <v>9</v>
      </c>
      <c r="B21" s="38">
        <v>32650</v>
      </c>
      <c r="C21" s="38">
        <v>6200</v>
      </c>
      <c r="D21" s="38">
        <v>6518.9</v>
      </c>
      <c r="E21" s="39">
        <f t="shared" si="0"/>
        <v>19.966003062787134</v>
      </c>
      <c r="F21" s="39">
        <f t="shared" si="1"/>
        <v>105.14354838709676</v>
      </c>
      <c r="G21" s="38">
        <v>6710.4</v>
      </c>
      <c r="H21" s="39">
        <f t="shared" si="2"/>
        <v>97.14622079160706</v>
      </c>
      <c r="I21" s="38">
        <v>6518.9</v>
      </c>
    </row>
    <row r="22" spans="1:9" ht="12.75">
      <c r="A22" s="3" t="s">
        <v>10</v>
      </c>
      <c r="B22" s="38">
        <v>12</v>
      </c>
      <c r="C22" s="38">
        <v>0</v>
      </c>
      <c r="D22" s="38">
        <v>0</v>
      </c>
      <c r="E22" s="39">
        <f t="shared" si="0"/>
        <v>0</v>
      </c>
      <c r="F22" s="39">
        <v>0</v>
      </c>
      <c r="G22" s="38">
        <v>0</v>
      </c>
      <c r="H22" s="39" t="e">
        <f t="shared" si="2"/>
        <v>#DIV/0!</v>
      </c>
      <c r="I22" s="38">
        <v>0</v>
      </c>
    </row>
    <row r="23" spans="1:9" ht="27" customHeight="1">
      <c r="A23" s="3" t="s">
        <v>110</v>
      </c>
      <c r="B23" s="38">
        <v>1900</v>
      </c>
      <c r="C23" s="38">
        <v>200</v>
      </c>
      <c r="D23" s="38">
        <v>93.1</v>
      </c>
      <c r="E23" s="39">
        <f t="shared" si="0"/>
        <v>4.8999999999999995</v>
      </c>
      <c r="F23" s="39">
        <f>$D:$D/$C:$C*100</f>
        <v>46.55</v>
      </c>
      <c r="G23" s="38">
        <v>165.7</v>
      </c>
      <c r="H23" s="39">
        <f t="shared" si="2"/>
        <v>56.18587809293905</v>
      </c>
      <c r="I23" s="38">
        <v>93.1</v>
      </c>
    </row>
    <row r="24" spans="1:9" ht="12.75">
      <c r="A24" s="8" t="s">
        <v>11</v>
      </c>
      <c r="B24" s="47">
        <f>$25:$25+$26:$26</f>
        <v>18686.5</v>
      </c>
      <c r="C24" s="47">
        <f>$25:$25+$26:$26</f>
        <v>1700</v>
      </c>
      <c r="D24" s="47">
        <f>$25:$25+$26:$26</f>
        <v>2813.3</v>
      </c>
      <c r="E24" s="36">
        <f t="shared" si="0"/>
        <v>15.055253792845102</v>
      </c>
      <c r="F24" s="36">
        <f>$D:$D/$C:$C*100</f>
        <v>165.48823529411766</v>
      </c>
      <c r="G24" s="47">
        <f>$25:$25+$26:$26</f>
        <v>1008.1</v>
      </c>
      <c r="H24" s="36">
        <f t="shared" si="2"/>
        <v>279.06953675230636</v>
      </c>
      <c r="I24" s="47">
        <f>$25:$25+$26:$26</f>
        <v>2813.3</v>
      </c>
    </row>
    <row r="25" spans="1:9" ht="12.75">
      <c r="A25" s="3" t="s">
        <v>12</v>
      </c>
      <c r="B25" s="38">
        <v>9245.2</v>
      </c>
      <c r="C25" s="38">
        <v>1300</v>
      </c>
      <c r="D25" s="38">
        <v>2078.3</v>
      </c>
      <c r="E25" s="39">
        <f t="shared" si="0"/>
        <v>22.479773287760136</v>
      </c>
      <c r="F25" s="39">
        <f>$D:$D/$C:$C*100</f>
        <v>159.8692307692308</v>
      </c>
      <c r="G25" s="38">
        <v>553.6</v>
      </c>
      <c r="H25" s="39">
        <f t="shared" si="2"/>
        <v>375.41546242774564</v>
      </c>
      <c r="I25" s="38">
        <v>2078.3</v>
      </c>
    </row>
    <row r="26" spans="1:9" ht="12.75">
      <c r="A26" s="8" t="s">
        <v>126</v>
      </c>
      <c r="B26" s="37">
        <f aca="true" t="shared" si="3" ref="B26:G26">SUM(B27:B28)</f>
        <v>9441.3</v>
      </c>
      <c r="C26" s="37">
        <f t="shared" si="3"/>
        <v>400</v>
      </c>
      <c r="D26" s="37">
        <f t="shared" si="3"/>
        <v>735</v>
      </c>
      <c r="E26" s="36">
        <f t="shared" si="0"/>
        <v>7.784944869880207</v>
      </c>
      <c r="F26" s="37">
        <f t="shared" si="3"/>
        <v>296.0666666666666</v>
      </c>
      <c r="G26" s="37">
        <f t="shared" si="3"/>
        <v>454.5</v>
      </c>
      <c r="H26" s="36">
        <f t="shared" si="2"/>
        <v>161.7161716171617</v>
      </c>
      <c r="I26" s="37">
        <f>SUM(I27:I28)</f>
        <v>735</v>
      </c>
    </row>
    <row r="27" spans="1:9" ht="12.75">
      <c r="A27" s="3" t="s">
        <v>124</v>
      </c>
      <c r="B27" s="38">
        <v>5900</v>
      </c>
      <c r="C27" s="38">
        <v>300</v>
      </c>
      <c r="D27" s="38">
        <v>658.4</v>
      </c>
      <c r="E27" s="39">
        <f t="shared" si="0"/>
        <v>11.159322033898304</v>
      </c>
      <c r="F27" s="39">
        <f>$D:$D/$C:$C*100</f>
        <v>219.46666666666664</v>
      </c>
      <c r="G27" s="38">
        <v>339.6</v>
      </c>
      <c r="H27" s="39">
        <f t="shared" si="2"/>
        <v>193.87514723203768</v>
      </c>
      <c r="I27" s="38">
        <v>658.4</v>
      </c>
    </row>
    <row r="28" spans="1:9" ht="12.75">
      <c r="A28" s="3" t="s">
        <v>125</v>
      </c>
      <c r="B28" s="38">
        <v>3541.3</v>
      </c>
      <c r="C28" s="38">
        <v>100</v>
      </c>
      <c r="D28" s="38">
        <v>76.6</v>
      </c>
      <c r="E28" s="39">
        <f t="shared" si="0"/>
        <v>2.1630474684437915</v>
      </c>
      <c r="F28" s="39">
        <f>$D:$D/$C:$C*100</f>
        <v>76.6</v>
      </c>
      <c r="G28" s="38">
        <v>114.9</v>
      </c>
      <c r="H28" s="39">
        <f t="shared" si="2"/>
        <v>66.66666666666666</v>
      </c>
      <c r="I28" s="38">
        <v>76.6</v>
      </c>
    </row>
    <row r="29" spans="1:9" ht="12.75">
      <c r="A29" s="6" t="s">
        <v>13</v>
      </c>
      <c r="B29" s="47">
        <f>$30:$30+$32:$32</f>
        <v>10450</v>
      </c>
      <c r="C29" s="47">
        <f>$30:$30+$32:$32</f>
        <v>621</v>
      </c>
      <c r="D29" s="47">
        <f>$30:$30+$32:$32</f>
        <v>684.5</v>
      </c>
      <c r="E29" s="36">
        <f t="shared" si="0"/>
        <v>6.55023923444976</v>
      </c>
      <c r="F29" s="36">
        <f>$D:$D/$C:$C*100</f>
        <v>110.22544283413849</v>
      </c>
      <c r="G29" s="47">
        <f>$30:$30+$32:$32</f>
        <v>511.3</v>
      </c>
      <c r="H29" s="36">
        <f t="shared" si="2"/>
        <v>133.87443770780362</v>
      </c>
      <c r="I29" s="47">
        <f>$30:$30+$32:$32</f>
        <v>684.5</v>
      </c>
    </row>
    <row r="30" spans="1:9" ht="24.75" customHeight="1">
      <c r="A30" s="3" t="s">
        <v>14</v>
      </c>
      <c r="B30" s="38">
        <v>10400</v>
      </c>
      <c r="C30" s="38">
        <v>620</v>
      </c>
      <c r="D30" s="38">
        <v>684.5</v>
      </c>
      <c r="E30" s="39">
        <f t="shared" si="0"/>
        <v>6.581730769230769</v>
      </c>
      <c r="F30" s="39">
        <f>$D:$D/$C:$C*100</f>
        <v>110.40322580645162</v>
      </c>
      <c r="G30" s="38">
        <v>511.3</v>
      </c>
      <c r="H30" s="39">
        <f t="shared" si="2"/>
        <v>133.87443770780362</v>
      </c>
      <c r="I30" s="38">
        <v>684.5</v>
      </c>
    </row>
    <row r="31" spans="1:9" ht="12.75" customHeight="1" hidden="1">
      <c r="A31" s="5" t="s">
        <v>106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1</v>
      </c>
      <c r="D32" s="38">
        <v>0</v>
      </c>
      <c r="E32" s="39">
        <f>$D:$D/$B:$B*100</f>
        <v>0</v>
      </c>
      <c r="F32" s="39">
        <f>$D:$D/$C:$C*100</f>
        <v>0</v>
      </c>
      <c r="G32" s="38">
        <v>0</v>
      </c>
      <c r="H32" s="39" t="e">
        <f>$D:$D/$G:$G*100</f>
        <v>#DIV/0!</v>
      </c>
      <c r="I32" s="38">
        <v>0</v>
      </c>
    </row>
    <row r="33" spans="1:9" ht="25.5">
      <c r="A33" s="8" t="s">
        <v>16</v>
      </c>
      <c r="B33" s="47">
        <f>$34:$34+$35:$35</f>
        <v>0</v>
      </c>
      <c r="C33" s="47">
        <f>$34:$34+$35:$35</f>
        <v>0</v>
      </c>
      <c r="D33" s="47">
        <f>$34:$34+$35:$35</f>
        <v>0.7</v>
      </c>
      <c r="E33" s="36">
        <v>0</v>
      </c>
      <c r="F33" s="36">
        <v>0</v>
      </c>
      <c r="G33" s="47">
        <f>$34:$34+$35:$35</f>
        <v>0</v>
      </c>
      <c r="H33" s="39">
        <v>0</v>
      </c>
      <c r="I33" s="47">
        <f>$34:$34+$35:$35</f>
        <v>0.7</v>
      </c>
    </row>
    <row r="34" spans="1:9" ht="25.5">
      <c r="A34" s="3" t="s">
        <v>17</v>
      </c>
      <c r="B34" s="38">
        <v>0</v>
      </c>
      <c r="C34" s="38">
        <v>0</v>
      </c>
      <c r="D34" s="38">
        <v>0.7</v>
      </c>
      <c r="E34" s="39">
        <v>0</v>
      </c>
      <c r="F34" s="39">
        <v>0</v>
      </c>
      <c r="G34" s="38">
        <v>0</v>
      </c>
      <c r="H34" s="39">
        <v>0</v>
      </c>
      <c r="I34" s="38">
        <v>0.7</v>
      </c>
    </row>
    <row r="35" spans="1:9" ht="25.5">
      <c r="A35" s="3" t="s">
        <v>18</v>
      </c>
      <c r="B35" s="38">
        <v>0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47">
        <f>$37:$37+$39:$39+$41:$41+B40</f>
        <v>66532</v>
      </c>
      <c r="C36" s="47">
        <f>$37:$37+$39:$39+$41:$41+C40</f>
        <v>2703.6</v>
      </c>
      <c r="D36" s="47">
        <f>SUM(D37:D41)</f>
        <v>21267.100000000002</v>
      </c>
      <c r="E36" s="36">
        <f>$D:$D/$B:$B*100</f>
        <v>31.965219743882646</v>
      </c>
      <c r="F36" s="36">
        <f>$D:$D/$C:$C*100</f>
        <v>786.621541648173</v>
      </c>
      <c r="G36" s="47">
        <f>$37:$37+$39:$39+$41:$41+G40</f>
        <v>2564</v>
      </c>
      <c r="H36" s="36">
        <f>$D:$D/$G:$G*100</f>
        <v>829.4500780031202</v>
      </c>
      <c r="I36" s="47">
        <f>SUM(I37:I41)</f>
        <v>21267.100000000002</v>
      </c>
    </row>
    <row r="37" spans="1:9" ht="76.5">
      <c r="A37" s="5" t="s">
        <v>99</v>
      </c>
      <c r="B37" s="38">
        <v>38652</v>
      </c>
      <c r="C37" s="38">
        <v>1876</v>
      </c>
      <c r="D37" s="38">
        <v>20264.3</v>
      </c>
      <c r="E37" s="39">
        <f>$D:$D/$B:$B*100</f>
        <v>52.42755872917313</v>
      </c>
      <c r="F37" s="39">
        <f>$D:$D/$C:$C*100</f>
        <v>1080.186567164179</v>
      </c>
      <c r="G37" s="38">
        <v>727.8</v>
      </c>
      <c r="H37" s="39">
        <f>$D:$D/$G:$G*100</f>
        <v>2784.322616103325</v>
      </c>
      <c r="I37" s="38">
        <v>20264.3</v>
      </c>
    </row>
    <row r="38" spans="1:9" ht="84" customHeight="1">
      <c r="A38" s="5" t="s">
        <v>130</v>
      </c>
      <c r="B38" s="38">
        <v>0</v>
      </c>
      <c r="C38" s="38">
        <v>0</v>
      </c>
      <c r="D38" s="38">
        <v>0</v>
      </c>
      <c r="E38" s="39">
        <v>0</v>
      </c>
      <c r="F38" s="39">
        <v>0</v>
      </c>
      <c r="G38" s="38">
        <v>0</v>
      </c>
      <c r="H38" s="39">
        <v>0</v>
      </c>
      <c r="I38" s="38">
        <v>0</v>
      </c>
    </row>
    <row r="39" spans="1:9" ht="51">
      <c r="A39" s="3" t="s">
        <v>20</v>
      </c>
      <c r="B39" s="38">
        <v>22485</v>
      </c>
      <c r="C39" s="38">
        <v>500</v>
      </c>
      <c r="D39" s="38">
        <v>653.4</v>
      </c>
      <c r="E39" s="39">
        <f aca="true" t="shared" si="4" ref="E39:E52">$D:$D/$B:$B*100</f>
        <v>2.905937291527685</v>
      </c>
      <c r="F39" s="39">
        <f>$D:$D/$C:$C*100</f>
        <v>130.68</v>
      </c>
      <c r="G39" s="38">
        <v>1152</v>
      </c>
      <c r="H39" s="39">
        <f aca="true" t="shared" si="5" ref="H39:H44">$D:$D/$G:$G*100</f>
        <v>56.71874999999999</v>
      </c>
      <c r="I39" s="38">
        <v>653.4</v>
      </c>
    </row>
    <row r="40" spans="1:9" ht="38.25">
      <c r="A40" s="5" t="s">
        <v>94</v>
      </c>
      <c r="B40" s="38">
        <v>5365</v>
      </c>
      <c r="C40" s="38">
        <v>327.6</v>
      </c>
      <c r="D40" s="38">
        <v>349.4</v>
      </c>
      <c r="E40" s="39">
        <f t="shared" si="4"/>
        <v>6.512581547064306</v>
      </c>
      <c r="F40" s="39">
        <f>$D:$D/$C:$C*100</f>
        <v>106.65445665445662</v>
      </c>
      <c r="G40" s="38">
        <v>684.2</v>
      </c>
      <c r="H40" s="39">
        <f t="shared" si="5"/>
        <v>51.066939491376786</v>
      </c>
      <c r="I40" s="38">
        <v>349.4</v>
      </c>
    </row>
    <row r="41" spans="1:9" ht="12.75">
      <c r="A41" s="3" t="s">
        <v>21</v>
      </c>
      <c r="B41" s="38">
        <v>30</v>
      </c>
      <c r="C41" s="38">
        <v>0</v>
      </c>
      <c r="D41" s="38">
        <v>0</v>
      </c>
      <c r="E41" s="39">
        <f t="shared" si="4"/>
        <v>0</v>
      </c>
      <c r="F41" s="39">
        <v>0</v>
      </c>
      <c r="G41" s="38">
        <v>0</v>
      </c>
      <c r="H41" s="39" t="e">
        <f t="shared" si="5"/>
        <v>#DIV/0!</v>
      </c>
      <c r="I41" s="38">
        <v>0</v>
      </c>
    </row>
    <row r="42" spans="1:9" ht="25.5">
      <c r="A42" s="4" t="s">
        <v>22</v>
      </c>
      <c r="B42" s="37">
        <v>2520</v>
      </c>
      <c r="C42" s="37">
        <v>0</v>
      </c>
      <c r="D42" s="37">
        <v>3699.9</v>
      </c>
      <c r="E42" s="36">
        <f t="shared" si="4"/>
        <v>146.82142857142856</v>
      </c>
      <c r="F42" s="36" t="e">
        <f aca="true" t="shared" si="6" ref="F42:F52">$D:$D/$C:$C*100</f>
        <v>#DIV/0!</v>
      </c>
      <c r="G42" s="37">
        <v>4.2</v>
      </c>
      <c r="H42" s="36">
        <f t="shared" si="5"/>
        <v>88092.85714285714</v>
      </c>
      <c r="I42" s="37">
        <v>3699.9</v>
      </c>
    </row>
    <row r="43" spans="1:9" ht="25.5">
      <c r="A43" s="13" t="s">
        <v>100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6"/>
        <v>#DIV/0!</v>
      </c>
      <c r="G43" s="37">
        <v>0</v>
      </c>
      <c r="H43" s="36" t="e">
        <f t="shared" si="5"/>
        <v>#DIV/0!</v>
      </c>
      <c r="I43" s="37">
        <v>0</v>
      </c>
    </row>
    <row r="44" spans="1:9" ht="51">
      <c r="A44" s="13" t="s">
        <v>123</v>
      </c>
      <c r="B44" s="37">
        <v>220</v>
      </c>
      <c r="C44" s="37">
        <v>18.3</v>
      </c>
      <c r="D44" s="37">
        <v>0</v>
      </c>
      <c r="E44" s="36">
        <f t="shared" si="4"/>
        <v>0</v>
      </c>
      <c r="F44" s="36">
        <f t="shared" si="6"/>
        <v>0</v>
      </c>
      <c r="G44" s="37">
        <v>12.3</v>
      </c>
      <c r="H44" s="36">
        <f t="shared" si="5"/>
        <v>0</v>
      </c>
      <c r="I44" s="37">
        <v>0</v>
      </c>
    </row>
    <row r="45" spans="1:9" ht="25.5">
      <c r="A45" s="13" t="s">
        <v>101</v>
      </c>
      <c r="B45" s="37">
        <v>2993.9</v>
      </c>
      <c r="C45" s="37">
        <v>50</v>
      </c>
      <c r="D45" s="37">
        <v>107.1</v>
      </c>
      <c r="E45" s="36">
        <f t="shared" si="4"/>
        <v>3.577273790039747</v>
      </c>
      <c r="F45" s="36">
        <f t="shared" si="6"/>
        <v>214.2</v>
      </c>
      <c r="G45" s="37">
        <v>240.1</v>
      </c>
      <c r="H45" s="36">
        <f aca="true" t="shared" si="7" ref="H45:H52">$D:$D/$G:$G*100</f>
        <v>44.606413994169095</v>
      </c>
      <c r="I45" s="37">
        <v>107.1</v>
      </c>
    </row>
    <row r="46" spans="1:9" ht="25.5">
      <c r="A46" s="8" t="s">
        <v>23</v>
      </c>
      <c r="B46" s="47">
        <f>$47:$47+$48:$48</f>
        <v>5920</v>
      </c>
      <c r="C46" s="47">
        <f>$47:$47+$48:$48</f>
        <v>313.3</v>
      </c>
      <c r="D46" s="47">
        <f>$47:$47+$48:$48</f>
        <v>693.2</v>
      </c>
      <c r="E46" s="36">
        <f t="shared" si="4"/>
        <v>11.709459459459461</v>
      </c>
      <c r="F46" s="36">
        <f t="shared" si="6"/>
        <v>221.2575805936802</v>
      </c>
      <c r="G46" s="47">
        <f>$47:$47+$48:$48</f>
        <v>425.5</v>
      </c>
      <c r="H46" s="36">
        <f t="shared" si="7"/>
        <v>162.9142185663925</v>
      </c>
      <c r="I46" s="47">
        <f>$47:$47+$48:$48</f>
        <v>693.2</v>
      </c>
    </row>
    <row r="47" spans="1:9" ht="38.25">
      <c r="A47" s="3" t="s">
        <v>24</v>
      </c>
      <c r="B47" s="38">
        <v>3520</v>
      </c>
      <c r="C47" s="38">
        <v>293.3</v>
      </c>
      <c r="D47" s="38">
        <v>540.6</v>
      </c>
      <c r="E47" s="39">
        <f t="shared" si="4"/>
        <v>15.357954545454547</v>
      </c>
      <c r="F47" s="39">
        <f t="shared" si="6"/>
        <v>184.3163995908626</v>
      </c>
      <c r="G47" s="38">
        <v>404.7</v>
      </c>
      <c r="H47" s="39">
        <f t="shared" si="7"/>
        <v>133.58042994810972</v>
      </c>
      <c r="I47" s="38">
        <v>540.6</v>
      </c>
    </row>
    <row r="48" spans="1:9" ht="12.75">
      <c r="A48" s="3" t="s">
        <v>25</v>
      </c>
      <c r="B48" s="38">
        <v>2400</v>
      </c>
      <c r="C48" s="38">
        <v>20</v>
      </c>
      <c r="D48" s="38">
        <v>152.6</v>
      </c>
      <c r="E48" s="39">
        <f t="shared" si="4"/>
        <v>6.3583333333333325</v>
      </c>
      <c r="F48" s="39">
        <f t="shared" si="6"/>
        <v>763</v>
      </c>
      <c r="G48" s="38">
        <v>20.8</v>
      </c>
      <c r="H48" s="39">
        <f t="shared" si="7"/>
        <v>733.6538461538461</v>
      </c>
      <c r="I48" s="38">
        <v>152.6</v>
      </c>
    </row>
    <row r="49" spans="1:9" ht="12.75">
      <c r="A49" s="4" t="s">
        <v>26</v>
      </c>
      <c r="B49" s="47">
        <f>B50+B51+B52+B53+B54+B55+B56+B57+B58+B59+B60+B61+B62+B63</f>
        <v>7550</v>
      </c>
      <c r="C49" s="47">
        <f>C50+C51+C52+C53+C54+C55+C56+C57+C58+C59+C60+C61+C62+C63</f>
        <v>390</v>
      </c>
      <c r="D49" s="47">
        <f>D50+D51+D52+D53+D54+D55+D56+D57+D58+D59+D60+D61+D62+D63</f>
        <v>899</v>
      </c>
      <c r="E49" s="36">
        <f t="shared" si="4"/>
        <v>11.90728476821192</v>
      </c>
      <c r="F49" s="36">
        <f t="shared" si="6"/>
        <v>230.5128205128205</v>
      </c>
      <c r="G49" s="47">
        <f>G50+G51+G52+G53+G54+G55+G56+G57+G58+G59+G60+G61+G62+G63</f>
        <v>454.6</v>
      </c>
      <c r="H49" s="36">
        <f t="shared" si="7"/>
        <v>197.75626924769028</v>
      </c>
      <c r="I49" s="47">
        <f>I50+I51+I52+I53+I54+I55+I56+I57+I58+I59+I60+I61+I62+I63</f>
        <v>899</v>
      </c>
    </row>
    <row r="50" spans="1:9" ht="25.5">
      <c r="A50" s="3" t="s">
        <v>27</v>
      </c>
      <c r="B50" s="38">
        <v>275</v>
      </c>
      <c r="C50" s="38">
        <v>15</v>
      </c>
      <c r="D50" s="38">
        <v>18.6</v>
      </c>
      <c r="E50" s="39">
        <f t="shared" si="4"/>
        <v>6.763636363636365</v>
      </c>
      <c r="F50" s="39">
        <f t="shared" si="6"/>
        <v>124</v>
      </c>
      <c r="G50" s="38">
        <v>10.5</v>
      </c>
      <c r="H50" s="39">
        <f t="shared" si="7"/>
        <v>177.14285714285717</v>
      </c>
      <c r="I50" s="38">
        <v>18.6</v>
      </c>
    </row>
    <row r="51" spans="1:9" ht="25.5">
      <c r="A51" s="3" t="s">
        <v>28</v>
      </c>
      <c r="B51" s="38">
        <v>200</v>
      </c>
      <c r="C51" s="38">
        <v>10</v>
      </c>
      <c r="D51" s="38">
        <v>20</v>
      </c>
      <c r="E51" s="39">
        <f t="shared" si="4"/>
        <v>10</v>
      </c>
      <c r="F51" s="39">
        <f t="shared" si="6"/>
        <v>200</v>
      </c>
      <c r="G51" s="38">
        <v>10</v>
      </c>
      <c r="H51" s="39">
        <f t="shared" si="7"/>
        <v>200</v>
      </c>
      <c r="I51" s="38">
        <v>20</v>
      </c>
    </row>
    <row r="52" spans="1:9" ht="52.5" customHeight="1">
      <c r="A52" s="5" t="s">
        <v>93</v>
      </c>
      <c r="B52" s="38">
        <v>320</v>
      </c>
      <c r="C52" s="38">
        <v>25</v>
      </c>
      <c r="D52" s="38">
        <v>26.5</v>
      </c>
      <c r="E52" s="39">
        <f t="shared" si="4"/>
        <v>8.28125</v>
      </c>
      <c r="F52" s="39">
        <f t="shared" si="6"/>
        <v>106</v>
      </c>
      <c r="G52" s="38">
        <v>15.5</v>
      </c>
      <c r="H52" s="39">
        <f t="shared" si="7"/>
        <v>170.96774193548387</v>
      </c>
      <c r="I52" s="38">
        <v>26.5</v>
      </c>
    </row>
    <row r="53" spans="1:9" ht="25.5">
      <c r="A53" s="3" t="s">
        <v>29</v>
      </c>
      <c r="B53" s="38">
        <v>0</v>
      </c>
      <c r="C53" s="38">
        <v>0</v>
      </c>
      <c r="D53" s="38">
        <v>0</v>
      </c>
      <c r="E53" s="39">
        <v>0</v>
      </c>
      <c r="F53" s="39">
        <v>0</v>
      </c>
      <c r="G53" s="38"/>
      <c r="H53" s="39">
        <v>0</v>
      </c>
      <c r="I53" s="38">
        <v>0</v>
      </c>
    </row>
    <row r="54" spans="1:9" ht="38.25">
      <c r="A54" s="3" t="s">
        <v>30</v>
      </c>
      <c r="B54" s="38">
        <v>490</v>
      </c>
      <c r="C54" s="38">
        <v>120</v>
      </c>
      <c r="D54" s="38">
        <v>490</v>
      </c>
      <c r="E54" s="39">
        <f>$D:$D/$B:$B*100</f>
        <v>100</v>
      </c>
      <c r="F54" s="39">
        <f>$D:$D/$C:$C*100</f>
        <v>408.3333333333333</v>
      </c>
      <c r="G54" s="38">
        <v>10</v>
      </c>
      <c r="H54" s="39">
        <f>$D:$D/$G:$G*100</f>
        <v>4900</v>
      </c>
      <c r="I54" s="38">
        <v>490</v>
      </c>
    </row>
    <row r="55" spans="1:9" ht="63.75">
      <c r="A55" s="3" t="s">
        <v>31</v>
      </c>
      <c r="B55" s="38">
        <v>1400</v>
      </c>
      <c r="C55" s="38">
        <v>50</v>
      </c>
      <c r="D55" s="38">
        <v>107.5</v>
      </c>
      <c r="E55" s="39">
        <f>$D:$D/$B:$B*100</f>
        <v>7.678571428571429</v>
      </c>
      <c r="F55" s="39">
        <f>$D:$D/$C:$C*100</f>
        <v>215</v>
      </c>
      <c r="G55" s="38">
        <v>54.2</v>
      </c>
      <c r="H55" s="39">
        <f>$D:$D/$G:$G*100</f>
        <v>198.33948339483393</v>
      </c>
      <c r="I55" s="38">
        <v>107.5</v>
      </c>
    </row>
    <row r="56" spans="1:9" ht="25.5">
      <c r="A56" s="3" t="s">
        <v>32</v>
      </c>
      <c r="B56" s="38">
        <v>780</v>
      </c>
      <c r="C56" s="38">
        <v>10</v>
      </c>
      <c r="D56" s="38">
        <v>6</v>
      </c>
      <c r="E56" s="39">
        <f>$D:$D/$B:$B*100</f>
        <v>0.7692307692307693</v>
      </c>
      <c r="F56" s="39">
        <v>0</v>
      </c>
      <c r="G56" s="38">
        <v>35.6</v>
      </c>
      <c r="H56" s="39">
        <v>0</v>
      </c>
      <c r="I56" s="38">
        <v>6</v>
      </c>
    </row>
    <row r="57" spans="1:9" ht="38.25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>
      <c r="A58" s="3" t="s">
        <v>114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81" customHeight="1">
      <c r="A59" s="3" t="s">
        <v>115</v>
      </c>
      <c r="B59" s="38">
        <v>0</v>
      </c>
      <c r="C59" s="38">
        <v>0</v>
      </c>
      <c r="D59" s="38">
        <v>0</v>
      </c>
      <c r="E59" s="39">
        <v>0</v>
      </c>
      <c r="F59" s="39">
        <v>0</v>
      </c>
      <c r="G59" s="38">
        <v>0</v>
      </c>
      <c r="H59" s="39" t="e">
        <f aca="true" t="shared" si="8" ref="H59:H70">$D:$D/$G:$G*100</f>
        <v>#DIV/0!</v>
      </c>
      <c r="I59" s="38">
        <v>0</v>
      </c>
    </row>
    <row r="60" spans="1:9" ht="80.25" customHeight="1">
      <c r="A60" s="3" t="s">
        <v>104</v>
      </c>
      <c r="B60" s="38">
        <v>1470</v>
      </c>
      <c r="C60" s="38">
        <v>25</v>
      </c>
      <c r="D60" s="38">
        <v>11.3</v>
      </c>
      <c r="E60" s="39">
        <f>$D:$D/$B:$B*100</f>
        <v>0.7687074829931974</v>
      </c>
      <c r="F60" s="39">
        <f>$D:$D/$C:$C*100</f>
        <v>45.2</v>
      </c>
      <c r="G60" s="38">
        <v>24</v>
      </c>
      <c r="H60" s="39">
        <f t="shared" si="8"/>
        <v>47.083333333333336</v>
      </c>
      <c r="I60" s="38">
        <v>11.3</v>
      </c>
    </row>
    <row r="61" spans="1:9" ht="42" customHeight="1">
      <c r="A61" s="3" t="s">
        <v>107</v>
      </c>
      <c r="B61" s="38">
        <v>260</v>
      </c>
      <c r="C61" s="38">
        <v>5</v>
      </c>
      <c r="D61" s="38">
        <v>0</v>
      </c>
      <c r="E61" s="39">
        <f>$D:$D/$B:$B*100</f>
        <v>0</v>
      </c>
      <c r="F61" s="39">
        <f>$D:$D/$C:$C*100</f>
        <v>0</v>
      </c>
      <c r="G61" s="38">
        <v>21.8</v>
      </c>
      <c r="H61" s="39">
        <f t="shared" si="8"/>
        <v>0</v>
      </c>
      <c r="I61" s="38">
        <v>0</v>
      </c>
    </row>
    <row r="62" spans="1:9" ht="54.75" customHeight="1">
      <c r="A62" s="3" t="s">
        <v>111</v>
      </c>
      <c r="B62" s="38">
        <v>30</v>
      </c>
      <c r="C62" s="38">
        <v>0</v>
      </c>
      <c r="D62" s="38">
        <v>8.8</v>
      </c>
      <c r="E62" s="39">
        <f>$D:$D/$B:$B*100</f>
        <v>29.333333333333332</v>
      </c>
      <c r="F62" s="39" t="e">
        <f>$D:$D/$C:$C*100</f>
        <v>#DIV/0!</v>
      </c>
      <c r="G62" s="38">
        <v>0</v>
      </c>
      <c r="H62" s="39" t="e">
        <f t="shared" si="8"/>
        <v>#DIV/0!</v>
      </c>
      <c r="I62" s="38">
        <v>8.8</v>
      </c>
    </row>
    <row r="63" spans="1:9" ht="38.25">
      <c r="A63" s="3" t="s">
        <v>34</v>
      </c>
      <c r="B63" s="38">
        <v>2325</v>
      </c>
      <c r="C63" s="38">
        <v>130</v>
      </c>
      <c r="D63" s="38">
        <v>210.3</v>
      </c>
      <c r="E63" s="39">
        <f>$D:$D/$B:$B*100</f>
        <v>9.045161290322582</v>
      </c>
      <c r="F63" s="39">
        <f>$D:$D/$C:$C*100</f>
        <v>161.76923076923077</v>
      </c>
      <c r="G63" s="38">
        <v>273</v>
      </c>
      <c r="H63" s="39">
        <f t="shared" si="8"/>
        <v>77.03296703296704</v>
      </c>
      <c r="I63" s="38">
        <v>210.3</v>
      </c>
    </row>
    <row r="64" spans="1:9" ht="12.75">
      <c r="A64" s="6" t="s">
        <v>35</v>
      </c>
      <c r="B64" s="37">
        <v>200</v>
      </c>
      <c r="C64" s="37">
        <v>0</v>
      </c>
      <c r="D64" s="37">
        <v>4.3</v>
      </c>
      <c r="E64" s="36">
        <v>0</v>
      </c>
      <c r="F64" s="36">
        <v>0</v>
      </c>
      <c r="G64" s="37">
        <v>20.2</v>
      </c>
      <c r="H64" s="36">
        <f t="shared" si="8"/>
        <v>21.287128712871286</v>
      </c>
      <c r="I64" s="37">
        <v>4.3</v>
      </c>
    </row>
    <row r="65" spans="1:9" ht="12.75">
      <c r="A65" s="8" t="s">
        <v>36</v>
      </c>
      <c r="B65" s="47">
        <f>B64+B49+B46+B42+B36+B33+B29+B24+B20+B7+B43+B44+B45+B15</f>
        <v>454174.30000000005</v>
      </c>
      <c r="C65" s="47">
        <f>C64+C49+C46+C42+C36+C33+C29+C24+C20+C7+C43+C44+C45+C15</f>
        <v>26951.2</v>
      </c>
      <c r="D65" s="47">
        <f>SUM(D8,D9,D15,D20,D24,D29,D33,D36,D42,D43,D44,D45,D46,D49,D64)</f>
        <v>50336.100000000006</v>
      </c>
      <c r="E65" s="36">
        <f aca="true" t="shared" si="9" ref="E65:E70">$D:$D/$B:$B*100</f>
        <v>11.082991706047657</v>
      </c>
      <c r="F65" s="36">
        <f aca="true" t="shared" si="10" ref="F65:F70">$D:$D/$C:$C*100</f>
        <v>186.76756508059012</v>
      </c>
      <c r="G65" s="47">
        <f>G64+G49+G46+G42+G36+G33+G29+G24+G20+G7+G43+G44+G45+G15</f>
        <v>24628.5</v>
      </c>
      <c r="H65" s="36">
        <f t="shared" si="8"/>
        <v>204.38150922711492</v>
      </c>
      <c r="I65" s="47">
        <f>SUM(I8,I9,I15,I20,I24,I29,I33,I36,I42,I43,I44,I45,I46,I49,I64)</f>
        <v>50336.100000000006</v>
      </c>
    </row>
    <row r="66" spans="1:9" ht="12.75">
      <c r="A66" s="8" t="s">
        <v>37</v>
      </c>
      <c r="B66" s="47">
        <f>B67+B72+B73</f>
        <v>1322734</v>
      </c>
      <c r="C66" s="47">
        <f>C67+C72+C73</f>
        <v>31564.199999999997</v>
      </c>
      <c r="D66" s="47">
        <f>D67+D72+D73</f>
        <v>24049.899999999998</v>
      </c>
      <c r="E66" s="36">
        <f t="shared" si="9"/>
        <v>1.8181962510981042</v>
      </c>
      <c r="F66" s="36">
        <f t="shared" si="10"/>
        <v>76.19359907743582</v>
      </c>
      <c r="G66" s="47">
        <f>G67+G72+G73</f>
        <v>-97540.09999999999</v>
      </c>
      <c r="H66" s="36">
        <f t="shared" si="8"/>
        <v>-24.656423358188068</v>
      </c>
      <c r="I66" s="47">
        <f>I67+I72+I73</f>
        <v>24049.899999999998</v>
      </c>
    </row>
    <row r="67" spans="1:9" ht="25.5">
      <c r="A67" s="8" t="s">
        <v>38</v>
      </c>
      <c r="B67" s="47">
        <f>$68:$68+$69:$69+$70:$70</f>
        <v>1322734</v>
      </c>
      <c r="C67" s="47">
        <f>$68:$68+$69:$69+$70:$70</f>
        <v>31564.199999999997</v>
      </c>
      <c r="D67" s="47">
        <f>$68:$68+$69:$69+$70:$70</f>
        <v>30817.6</v>
      </c>
      <c r="E67" s="36">
        <f t="shared" si="9"/>
        <v>2.3298410715986733</v>
      </c>
      <c r="F67" s="36">
        <f t="shared" si="10"/>
        <v>97.63466205384582</v>
      </c>
      <c r="G67" s="47">
        <f>$68:$68+$69:$69+$70:$70+G71</f>
        <v>44849.2</v>
      </c>
      <c r="H67" s="36">
        <f t="shared" si="8"/>
        <v>68.71382321200824</v>
      </c>
      <c r="I67" s="47">
        <f>$68:$68+$69:$69+$70:$70</f>
        <v>30817.6</v>
      </c>
    </row>
    <row r="68" spans="1:9" ht="12.75">
      <c r="A68" s="3" t="s">
        <v>39</v>
      </c>
      <c r="B68" s="38">
        <v>351741.8</v>
      </c>
      <c r="C68" s="38">
        <v>3495</v>
      </c>
      <c r="D68" s="38">
        <v>3495</v>
      </c>
      <c r="E68" s="39">
        <f t="shared" si="9"/>
        <v>0.9936265749478738</v>
      </c>
      <c r="F68" s="39">
        <f t="shared" si="10"/>
        <v>100</v>
      </c>
      <c r="G68" s="38">
        <v>2671</v>
      </c>
      <c r="H68" s="39">
        <f t="shared" si="8"/>
        <v>130.84986896293523</v>
      </c>
      <c r="I68" s="38">
        <v>3495</v>
      </c>
    </row>
    <row r="69" spans="1:9" ht="12.75">
      <c r="A69" s="3" t="s">
        <v>40</v>
      </c>
      <c r="B69" s="38">
        <v>135346.4</v>
      </c>
      <c r="C69" s="38">
        <v>3935.1</v>
      </c>
      <c r="D69" s="38">
        <v>3935.1</v>
      </c>
      <c r="E69" s="39">
        <f t="shared" si="9"/>
        <v>2.907428642357684</v>
      </c>
      <c r="F69" s="39">
        <f t="shared" si="10"/>
        <v>100</v>
      </c>
      <c r="G69" s="38">
        <v>20000</v>
      </c>
      <c r="H69" s="39">
        <f t="shared" si="8"/>
        <v>19.6755</v>
      </c>
      <c r="I69" s="38">
        <v>3935.1</v>
      </c>
    </row>
    <row r="70" spans="1:9" ht="12.75">
      <c r="A70" s="3" t="s">
        <v>41</v>
      </c>
      <c r="B70" s="38">
        <v>835645.8</v>
      </c>
      <c r="C70" s="38">
        <v>24134.1</v>
      </c>
      <c r="D70" s="38">
        <v>23387.5</v>
      </c>
      <c r="E70" s="39">
        <f t="shared" si="9"/>
        <v>2.798733626136815</v>
      </c>
      <c r="F70" s="39">
        <f t="shared" si="10"/>
        <v>96.90645186686059</v>
      </c>
      <c r="G70" s="38">
        <v>22178.2</v>
      </c>
      <c r="H70" s="39">
        <f t="shared" si="8"/>
        <v>105.45265170302369</v>
      </c>
      <c r="I70" s="38">
        <v>23387.5</v>
      </c>
    </row>
    <row r="71" spans="1:9" ht="12.75">
      <c r="A71" s="3" t="s">
        <v>129</v>
      </c>
      <c r="B71" s="38"/>
      <c r="C71" s="38"/>
      <c r="D71" s="38"/>
      <c r="E71" s="39"/>
      <c r="F71" s="39"/>
      <c r="G71" s="38">
        <v>0</v>
      </c>
      <c r="H71" s="39"/>
      <c r="I71" s="38"/>
    </row>
    <row r="72" spans="1:9" ht="12.75">
      <c r="A72" s="8" t="s">
        <v>83</v>
      </c>
      <c r="B72" s="37">
        <v>0</v>
      </c>
      <c r="C72" s="37">
        <v>0</v>
      </c>
      <c r="D72" s="37">
        <v>0</v>
      </c>
      <c r="E72" s="36">
        <v>0</v>
      </c>
      <c r="F72" s="36">
        <v>0</v>
      </c>
      <c r="G72" s="37">
        <v>0</v>
      </c>
      <c r="H72" s="36">
        <v>0</v>
      </c>
      <c r="I72" s="37">
        <v>0</v>
      </c>
    </row>
    <row r="73" spans="1:9" ht="24.75" customHeight="1">
      <c r="A73" s="8" t="s">
        <v>43</v>
      </c>
      <c r="B73" s="37">
        <v>0</v>
      </c>
      <c r="C73" s="37">
        <v>0</v>
      </c>
      <c r="D73" s="37">
        <v>-6767.7</v>
      </c>
      <c r="E73" s="36" t="e">
        <f>$D:$D/$B:$B*100</f>
        <v>#DIV/0!</v>
      </c>
      <c r="F73" s="36" t="e">
        <f>$D:$D/$C:$C*100</f>
        <v>#DIV/0!</v>
      </c>
      <c r="G73" s="37">
        <v>-142389.3</v>
      </c>
      <c r="H73" s="36">
        <f>$D:$D/$G:$G*100</f>
        <v>4.7529554538157015</v>
      </c>
      <c r="I73" s="37">
        <v>-6767.7</v>
      </c>
    </row>
    <row r="74" spans="1:9" ht="23.25" customHeight="1">
      <c r="A74" s="6" t="s">
        <v>42</v>
      </c>
      <c r="B74" s="47">
        <f>B66+B65</f>
        <v>1776908.3</v>
      </c>
      <c r="C74" s="47">
        <f>C66+C65</f>
        <v>58515.399999999994</v>
      </c>
      <c r="D74" s="47">
        <f>D66+D65</f>
        <v>74386</v>
      </c>
      <c r="E74" s="36">
        <f>$D:$D/$B:$B*100</f>
        <v>4.186259921235102</v>
      </c>
      <c r="F74" s="36">
        <f>$D:$D/$C:$C*100</f>
        <v>127.12209093674487</v>
      </c>
      <c r="G74" s="47">
        <f>G66+G65</f>
        <v>-72911.59999999999</v>
      </c>
      <c r="H74" s="36">
        <f>$D:$D/$G:$G*100</f>
        <v>-102.02217479797456</v>
      </c>
      <c r="I74" s="47">
        <f>I66+I65</f>
        <v>74386</v>
      </c>
    </row>
    <row r="75" spans="1:9" ht="36.75" customHeight="1">
      <c r="A75" s="59" t="s">
        <v>44</v>
      </c>
      <c r="B75" s="60"/>
      <c r="C75" s="60"/>
      <c r="D75" s="60"/>
      <c r="E75" s="60"/>
      <c r="F75" s="60"/>
      <c r="G75" s="60"/>
      <c r="H75" s="60"/>
      <c r="I75" s="61"/>
    </row>
    <row r="76" spans="1:9" ht="12.75">
      <c r="A76" s="14" t="s">
        <v>45</v>
      </c>
      <c r="B76" s="47">
        <f>B77+B78+B79+B80+B81+B82+B83+B84</f>
        <v>161474.8</v>
      </c>
      <c r="C76" s="47">
        <f>C77+C78+C79+C80+C81+C82+C83+C84</f>
        <v>7965.299999999999</v>
      </c>
      <c r="D76" s="47">
        <f>D77+D78+D79+D80+D81+D82+D83+D84</f>
        <v>5088.8</v>
      </c>
      <c r="E76" s="36">
        <f>$D:$D/$B:$B*100</f>
        <v>3.151451495837122</v>
      </c>
      <c r="F76" s="36">
        <f>$D:$D/$C:$C*100</f>
        <v>63.887110341104545</v>
      </c>
      <c r="G76" s="47">
        <f>G77+G78+G79+G80+G81+G82+G83+G84</f>
        <v>2510.4</v>
      </c>
      <c r="H76" s="36">
        <f>$D:$D/$G:$G*100</f>
        <v>202.7087316762269</v>
      </c>
      <c r="I76" s="47">
        <f>I77+I78+I79+I80+I81+I82+I83+I84</f>
        <v>5088.8</v>
      </c>
    </row>
    <row r="77" spans="1:9" ht="12.75">
      <c r="A77" s="15" t="s">
        <v>46</v>
      </c>
      <c r="B77" s="48">
        <v>1438.4</v>
      </c>
      <c r="C77" s="48">
        <v>40</v>
      </c>
      <c r="D77" s="48">
        <v>28.2</v>
      </c>
      <c r="E77" s="39">
        <f>$D:$D/$B:$B*100</f>
        <v>1.960511679644049</v>
      </c>
      <c r="F77" s="39">
        <f>$D:$D/$C:$C*100</f>
        <v>70.5</v>
      </c>
      <c r="G77" s="48">
        <v>39.6</v>
      </c>
      <c r="H77" s="39">
        <f>$D:$D/$G:$G*100</f>
        <v>71.2121212121212</v>
      </c>
      <c r="I77" s="48">
        <v>28.2</v>
      </c>
    </row>
    <row r="78" spans="1:9" ht="14.25" customHeight="1">
      <c r="A78" s="15" t="s">
        <v>47</v>
      </c>
      <c r="B78" s="48">
        <v>6156.6</v>
      </c>
      <c r="C78" s="48">
        <v>523.6</v>
      </c>
      <c r="D78" s="48">
        <v>119.2</v>
      </c>
      <c r="E78" s="39">
        <f>$D:$D/$B:$B*100</f>
        <v>1.9361335802228503</v>
      </c>
      <c r="F78" s="39">
        <f>$D:$D/$C:$C*100</f>
        <v>22.76546982429335</v>
      </c>
      <c r="G78" s="48">
        <v>172.6</v>
      </c>
      <c r="H78" s="39">
        <f>$D:$D/$G:$G*100</f>
        <v>69.0614136732329</v>
      </c>
      <c r="I78" s="48">
        <v>119.2</v>
      </c>
    </row>
    <row r="79" spans="1:9" ht="25.5">
      <c r="A79" s="15" t="s">
        <v>48</v>
      </c>
      <c r="B79" s="48">
        <v>37180.6</v>
      </c>
      <c r="C79" s="48">
        <v>2014</v>
      </c>
      <c r="D79" s="48">
        <v>1905.5</v>
      </c>
      <c r="E79" s="39">
        <f>$D:$D/$B:$B*100</f>
        <v>5.124984534945644</v>
      </c>
      <c r="F79" s="39">
        <f>$D:$D/$C:$C*100</f>
        <v>94.61271102284013</v>
      </c>
      <c r="G79" s="48">
        <v>886.9</v>
      </c>
      <c r="H79" s="39">
        <f>$D:$D/$G:$G*100</f>
        <v>214.84947570188297</v>
      </c>
      <c r="I79" s="48">
        <v>1905.5</v>
      </c>
    </row>
    <row r="80" spans="1:9" ht="12.75">
      <c r="A80" s="15" t="s">
        <v>95</v>
      </c>
      <c r="B80" s="38">
        <v>214.4</v>
      </c>
      <c r="C80" s="38">
        <v>0</v>
      </c>
      <c r="D80" s="38">
        <v>0</v>
      </c>
      <c r="E80" s="39">
        <v>0</v>
      </c>
      <c r="F80" s="39">
        <v>0</v>
      </c>
      <c r="G80" s="38">
        <v>0</v>
      </c>
      <c r="H80" s="39">
        <v>0</v>
      </c>
      <c r="I80" s="38">
        <v>0</v>
      </c>
    </row>
    <row r="81" spans="1:9" ht="25.5">
      <c r="A81" s="3" t="s">
        <v>49</v>
      </c>
      <c r="B81" s="48">
        <v>9908.1</v>
      </c>
      <c r="C81" s="48">
        <v>271.5</v>
      </c>
      <c r="D81" s="48">
        <v>228.5</v>
      </c>
      <c r="E81" s="39">
        <f>$D:$D/$B:$B*100</f>
        <v>2.3061939221445082</v>
      </c>
      <c r="F81" s="39">
        <f>$D:$D/$C:$C*100</f>
        <v>84.16206261510129</v>
      </c>
      <c r="G81" s="48">
        <v>301.9</v>
      </c>
      <c r="H81" s="39">
        <f>$D:$D/$G:$G*100</f>
        <v>75.6873136800265</v>
      </c>
      <c r="I81" s="48">
        <v>228.5</v>
      </c>
    </row>
    <row r="82" spans="1:9" ht="12.75">
      <c r="A82" s="15" t="s">
        <v>50</v>
      </c>
      <c r="B82" s="48">
        <v>0</v>
      </c>
      <c r="C82" s="48">
        <v>0</v>
      </c>
      <c r="D82" s="48">
        <v>0</v>
      </c>
      <c r="E82" s="39">
        <v>0</v>
      </c>
      <c r="F82" s="39">
        <v>0</v>
      </c>
      <c r="G82" s="48">
        <v>0</v>
      </c>
      <c r="H82" s="39">
        <v>0</v>
      </c>
      <c r="I82" s="48">
        <v>0</v>
      </c>
    </row>
    <row r="83" spans="1:9" ht="12.75">
      <c r="A83" s="15" t="s">
        <v>51</v>
      </c>
      <c r="B83" s="48">
        <v>2000</v>
      </c>
      <c r="C83" s="48">
        <v>0</v>
      </c>
      <c r="D83" s="48">
        <v>0</v>
      </c>
      <c r="E83" s="39">
        <f>$D:$D/$B:$B*100</f>
        <v>0</v>
      </c>
      <c r="F83" s="39">
        <v>0</v>
      </c>
      <c r="G83" s="48">
        <v>0</v>
      </c>
      <c r="H83" s="39">
        <v>0</v>
      </c>
      <c r="I83" s="48">
        <v>0</v>
      </c>
    </row>
    <row r="84" spans="1:9" ht="12.75">
      <c r="A84" s="3" t="s">
        <v>52</v>
      </c>
      <c r="B84" s="48">
        <v>104576.7</v>
      </c>
      <c r="C84" s="48">
        <v>5116.2</v>
      </c>
      <c r="D84" s="48">
        <v>2807.4</v>
      </c>
      <c r="E84" s="39">
        <f>$D:$D/$B:$B*100</f>
        <v>2.684536804087335</v>
      </c>
      <c r="F84" s="39">
        <f>$D:$D/$C:$C*100</f>
        <v>54.8727571244283</v>
      </c>
      <c r="G84" s="48">
        <v>1109.4</v>
      </c>
      <c r="H84" s="39">
        <f>$D:$D/$G:$G*100</f>
        <v>253.05570578691183</v>
      </c>
      <c r="I84" s="48">
        <v>2807.4</v>
      </c>
    </row>
    <row r="85" spans="1:9" ht="12.75">
      <c r="A85" s="14" t="s">
        <v>53</v>
      </c>
      <c r="B85" s="37">
        <v>412</v>
      </c>
      <c r="C85" s="37">
        <v>23.6</v>
      </c>
      <c r="D85" s="37">
        <v>0</v>
      </c>
      <c r="E85" s="36">
        <f>$D:$D/$B:$B*100</f>
        <v>0</v>
      </c>
      <c r="F85" s="36">
        <f>$D:$D/$C:$C*100</f>
        <v>0</v>
      </c>
      <c r="G85" s="37">
        <v>0</v>
      </c>
      <c r="H85" s="36">
        <v>0</v>
      </c>
      <c r="I85" s="37">
        <v>0</v>
      </c>
    </row>
    <row r="86" spans="1:9" ht="25.5">
      <c r="A86" s="16" t="s">
        <v>54</v>
      </c>
      <c r="B86" s="37">
        <v>6478.2</v>
      </c>
      <c r="C86" s="37">
        <v>228.3</v>
      </c>
      <c r="D86" s="37">
        <v>110.5</v>
      </c>
      <c r="E86" s="36">
        <f>$D:$D/$B:$B*100</f>
        <v>1.705720724892717</v>
      </c>
      <c r="F86" s="36">
        <f>$D:$D/$C:$C*100</f>
        <v>48.40122645641699</v>
      </c>
      <c r="G86" s="37">
        <v>110.1</v>
      </c>
      <c r="H86" s="36">
        <v>0</v>
      </c>
      <c r="I86" s="37">
        <v>110.5</v>
      </c>
    </row>
    <row r="87" spans="1:9" ht="12.75">
      <c r="A87" s="14" t="s">
        <v>55</v>
      </c>
      <c r="B87" s="47">
        <f>B88+B89+B90+B91</f>
        <v>137043</v>
      </c>
      <c r="C87" s="47">
        <f>C88+C89+C90+C91</f>
        <v>159.9</v>
      </c>
      <c r="D87" s="47">
        <f>D88+D89+D90+D91</f>
        <v>0</v>
      </c>
      <c r="E87" s="36">
        <f>$D:$D/$B:$B*100</f>
        <v>0</v>
      </c>
      <c r="F87" s="36">
        <f>$D:$D/$C:$C*100</f>
        <v>0</v>
      </c>
      <c r="G87" s="47">
        <f>G88+G89+G90+G91</f>
        <v>0</v>
      </c>
      <c r="H87" s="36" t="e">
        <f>$D:$D/$G:$G*100</f>
        <v>#DIV/0!</v>
      </c>
      <c r="I87" s="47">
        <f>I88+I89+I90+I91</f>
        <v>0</v>
      </c>
    </row>
    <row r="88" spans="1:9" ht="12.75">
      <c r="A88" s="17" t="s">
        <v>128</v>
      </c>
      <c r="B88" s="48">
        <v>0</v>
      </c>
      <c r="C88" s="48">
        <v>0</v>
      </c>
      <c r="D88" s="48">
        <v>0</v>
      </c>
      <c r="E88" s="39">
        <v>0</v>
      </c>
      <c r="F88" s="39">
        <v>0</v>
      </c>
      <c r="G88" s="48">
        <v>0</v>
      </c>
      <c r="H88" s="39">
        <v>0</v>
      </c>
      <c r="I88" s="48">
        <v>0</v>
      </c>
    </row>
    <row r="89" spans="1:9" ht="12.75">
      <c r="A89" s="15" t="s">
        <v>56</v>
      </c>
      <c r="B89" s="48">
        <v>22615.5</v>
      </c>
      <c r="C89" s="48">
        <v>60</v>
      </c>
      <c r="D89" s="48">
        <v>0</v>
      </c>
      <c r="E89" s="39">
        <f aca="true" t="shared" si="11" ref="E89:E115">$D:$D/$B:$B*100</f>
        <v>0</v>
      </c>
      <c r="F89" s="39">
        <f aca="true" t="shared" si="12" ref="F89:F95">$D:$D/$C:$C*100</f>
        <v>0</v>
      </c>
      <c r="G89" s="48">
        <v>0</v>
      </c>
      <c r="H89" s="39" t="e">
        <f aca="true" t="shared" si="13" ref="H89:H95">$D:$D/$G:$G*100</f>
        <v>#DIV/0!</v>
      </c>
      <c r="I89" s="48">
        <v>0</v>
      </c>
    </row>
    <row r="90" spans="1:9" ht="12.75">
      <c r="A90" s="17" t="s">
        <v>102</v>
      </c>
      <c r="B90" s="38">
        <v>110251.2</v>
      </c>
      <c r="C90" s="38">
        <v>0</v>
      </c>
      <c r="D90" s="38">
        <v>0</v>
      </c>
      <c r="E90" s="39">
        <f t="shared" si="11"/>
        <v>0</v>
      </c>
      <c r="F90" s="39" t="e">
        <f t="shared" si="12"/>
        <v>#DIV/0!</v>
      </c>
      <c r="G90" s="38">
        <v>0</v>
      </c>
      <c r="H90" s="39" t="e">
        <f t="shared" si="13"/>
        <v>#DIV/0!</v>
      </c>
      <c r="I90" s="38">
        <v>0</v>
      </c>
    </row>
    <row r="91" spans="1:9" ht="12.75">
      <c r="A91" s="15" t="s">
        <v>57</v>
      </c>
      <c r="B91" s="48">
        <v>4176.3</v>
      </c>
      <c r="C91" s="48">
        <v>99.9</v>
      </c>
      <c r="D91" s="48">
        <v>0</v>
      </c>
      <c r="E91" s="39">
        <f t="shared" si="11"/>
        <v>0</v>
      </c>
      <c r="F91" s="39">
        <f t="shared" si="12"/>
        <v>0</v>
      </c>
      <c r="G91" s="48">
        <v>0</v>
      </c>
      <c r="H91" s="39" t="e">
        <f t="shared" si="13"/>
        <v>#DIV/0!</v>
      </c>
      <c r="I91" s="48">
        <v>0</v>
      </c>
    </row>
    <row r="92" spans="1:9" ht="12.75">
      <c r="A92" s="14" t="s">
        <v>58</v>
      </c>
      <c r="B92" s="47">
        <f>B93+B94+B95+B96</f>
        <v>184180.90000000002</v>
      </c>
      <c r="C92" s="47">
        <f>C93+C94+C95+C96</f>
        <v>7683.6</v>
      </c>
      <c r="D92" s="47">
        <f>D93+D94+D95+D96</f>
        <v>7022</v>
      </c>
      <c r="E92" s="36">
        <f t="shared" si="11"/>
        <v>3.8125560250818618</v>
      </c>
      <c r="F92" s="36">
        <f t="shared" si="12"/>
        <v>91.38945286063824</v>
      </c>
      <c r="G92" s="47">
        <f>G93+G94+G95+G96</f>
        <v>1402.6</v>
      </c>
      <c r="H92" s="36">
        <f t="shared" si="13"/>
        <v>500.6416654783973</v>
      </c>
      <c r="I92" s="47">
        <f>I93+I94+I95+I96</f>
        <v>7022</v>
      </c>
    </row>
    <row r="93" spans="1:9" ht="12.75">
      <c r="A93" s="15" t="s">
        <v>59</v>
      </c>
      <c r="B93" s="48">
        <v>23734.9</v>
      </c>
      <c r="C93" s="48">
        <v>5963.6</v>
      </c>
      <c r="D93" s="48">
        <v>5813.6</v>
      </c>
      <c r="E93" s="39">
        <f t="shared" si="11"/>
        <v>24.493888746108052</v>
      </c>
      <c r="F93" s="39">
        <f t="shared" si="12"/>
        <v>97.4847407606144</v>
      </c>
      <c r="G93" s="48">
        <v>0</v>
      </c>
      <c r="H93" s="39" t="e">
        <f t="shared" si="13"/>
        <v>#DIV/0!</v>
      </c>
      <c r="I93" s="48">
        <v>5813.6</v>
      </c>
    </row>
    <row r="94" spans="1:9" ht="12.75">
      <c r="A94" s="15" t="s">
        <v>60</v>
      </c>
      <c r="B94" s="48">
        <v>84240.7</v>
      </c>
      <c r="C94" s="48">
        <v>120</v>
      </c>
      <c r="D94" s="48">
        <v>0</v>
      </c>
      <c r="E94" s="39">
        <f t="shared" si="11"/>
        <v>0</v>
      </c>
      <c r="F94" s="39">
        <f t="shared" si="12"/>
        <v>0</v>
      </c>
      <c r="G94" s="48">
        <v>0</v>
      </c>
      <c r="H94" s="39" t="e">
        <f t="shared" si="13"/>
        <v>#DIV/0!</v>
      </c>
      <c r="I94" s="48">
        <v>0</v>
      </c>
    </row>
    <row r="95" spans="1:9" ht="12.75">
      <c r="A95" s="15" t="s">
        <v>61</v>
      </c>
      <c r="B95" s="48">
        <v>76205.3</v>
      </c>
      <c r="C95" s="48">
        <v>1600</v>
      </c>
      <c r="D95" s="48">
        <v>1208.4</v>
      </c>
      <c r="E95" s="39">
        <f t="shared" si="11"/>
        <v>1.5857164790375473</v>
      </c>
      <c r="F95" s="39">
        <f t="shared" si="12"/>
        <v>75.525</v>
      </c>
      <c r="G95" s="48">
        <v>1402.6</v>
      </c>
      <c r="H95" s="39">
        <f t="shared" si="13"/>
        <v>86.15428489947242</v>
      </c>
      <c r="I95" s="48">
        <v>1208.4</v>
      </c>
    </row>
    <row r="96" spans="1:9" ht="12.75">
      <c r="A96" s="15" t="s">
        <v>62</v>
      </c>
      <c r="B96" s="48">
        <v>0</v>
      </c>
      <c r="C96" s="48">
        <v>0</v>
      </c>
      <c r="D96" s="48">
        <v>0</v>
      </c>
      <c r="E96" s="39" t="e">
        <f t="shared" si="11"/>
        <v>#DIV/0!</v>
      </c>
      <c r="F96" s="39">
        <v>0</v>
      </c>
      <c r="G96" s="48">
        <v>0</v>
      </c>
      <c r="H96" s="39">
        <v>0</v>
      </c>
      <c r="I96" s="48">
        <v>0</v>
      </c>
    </row>
    <row r="97" spans="1:9" ht="12.75">
      <c r="A97" s="18" t="s">
        <v>63</v>
      </c>
      <c r="B97" s="47">
        <f>B98+B99+B100+B101+B102</f>
        <v>994168.3999999999</v>
      </c>
      <c r="C97" s="47">
        <f>C98+C99+C100+C101+C102</f>
        <v>32690.899999999998</v>
      </c>
      <c r="D97" s="47">
        <f>D98+D99+D100+D101+D102</f>
        <v>31578.8</v>
      </c>
      <c r="E97" s="36">
        <f t="shared" si="11"/>
        <v>3.176403514736538</v>
      </c>
      <c r="F97" s="36">
        <f aca="true" t="shared" si="14" ref="F97:F115">$D:$D/$C:$C*100</f>
        <v>96.59813587267405</v>
      </c>
      <c r="G97" s="47">
        <f>G98+G99+G100+G101+G102</f>
        <v>30543.7</v>
      </c>
      <c r="H97" s="36">
        <f aca="true" t="shared" si="15" ref="H97:H113">$D:$D/$G:$G*100</f>
        <v>103.38891489898081</v>
      </c>
      <c r="I97" s="47">
        <f>I98+I99+I100+I101+I102</f>
        <v>31578.8</v>
      </c>
    </row>
    <row r="98" spans="1:9" ht="12.75">
      <c r="A98" s="15" t="s">
        <v>64</v>
      </c>
      <c r="B98" s="48">
        <v>391692.7</v>
      </c>
      <c r="C98" s="48">
        <v>13788.1</v>
      </c>
      <c r="D98" s="48">
        <v>13491.9</v>
      </c>
      <c r="E98" s="39">
        <f t="shared" si="11"/>
        <v>3.444511475450015</v>
      </c>
      <c r="F98" s="39">
        <f t="shared" si="14"/>
        <v>97.85177072983224</v>
      </c>
      <c r="G98" s="48">
        <v>13018.2</v>
      </c>
      <c r="H98" s="39">
        <f t="shared" si="15"/>
        <v>103.63875190118448</v>
      </c>
      <c r="I98" s="48">
        <v>13491.9</v>
      </c>
    </row>
    <row r="99" spans="1:9" ht="12.75">
      <c r="A99" s="15" t="s">
        <v>65</v>
      </c>
      <c r="B99" s="48">
        <v>458372</v>
      </c>
      <c r="C99" s="48">
        <v>13904.6</v>
      </c>
      <c r="D99" s="48">
        <v>13481.2</v>
      </c>
      <c r="E99" s="39">
        <f t="shared" si="11"/>
        <v>2.9411046049933245</v>
      </c>
      <c r="F99" s="39">
        <f t="shared" si="14"/>
        <v>96.95496454410771</v>
      </c>
      <c r="G99" s="48">
        <v>13230.9</v>
      </c>
      <c r="H99" s="39">
        <f t="shared" si="15"/>
        <v>101.89178362771996</v>
      </c>
      <c r="I99" s="48">
        <v>13481.2</v>
      </c>
    </row>
    <row r="100" spans="1:9" ht="12.75">
      <c r="A100" s="15" t="s">
        <v>127</v>
      </c>
      <c r="B100" s="48">
        <v>69450.2</v>
      </c>
      <c r="C100" s="48">
        <v>2898.6</v>
      </c>
      <c r="D100" s="48">
        <v>2883.6</v>
      </c>
      <c r="E100" s="39">
        <f t="shared" si="11"/>
        <v>4.152039878934834</v>
      </c>
      <c r="F100" s="39">
        <f t="shared" si="14"/>
        <v>99.48250879735045</v>
      </c>
      <c r="G100" s="48">
        <v>3028.7</v>
      </c>
      <c r="H100" s="39">
        <f t="shared" si="15"/>
        <v>95.20916564862813</v>
      </c>
      <c r="I100" s="48">
        <v>2883.6</v>
      </c>
    </row>
    <row r="101" spans="1:9" ht="12.75">
      <c r="A101" s="15" t="s">
        <v>66</v>
      </c>
      <c r="B101" s="48">
        <v>28430.6</v>
      </c>
      <c r="C101" s="48">
        <v>628</v>
      </c>
      <c r="D101" s="48">
        <v>535.9</v>
      </c>
      <c r="E101" s="39">
        <f t="shared" si="11"/>
        <v>1.884940873565806</v>
      </c>
      <c r="F101" s="39">
        <f t="shared" si="14"/>
        <v>85.3343949044586</v>
      </c>
      <c r="G101" s="48">
        <v>212.5</v>
      </c>
      <c r="H101" s="39">
        <f t="shared" si="15"/>
        <v>252.18823529411765</v>
      </c>
      <c r="I101" s="48">
        <v>535.9</v>
      </c>
    </row>
    <row r="102" spans="1:9" ht="12.75">
      <c r="A102" s="15" t="s">
        <v>67</v>
      </c>
      <c r="B102" s="48">
        <v>46222.9</v>
      </c>
      <c r="C102" s="48">
        <v>1471.6</v>
      </c>
      <c r="D102" s="38">
        <v>1186.2</v>
      </c>
      <c r="E102" s="39">
        <f t="shared" si="11"/>
        <v>2.5662604466617194</v>
      </c>
      <c r="F102" s="39">
        <f t="shared" si="14"/>
        <v>80.60614297363415</v>
      </c>
      <c r="G102" s="38">
        <v>1053.4</v>
      </c>
      <c r="H102" s="39">
        <f t="shared" si="15"/>
        <v>112.60679703816214</v>
      </c>
      <c r="I102" s="38">
        <v>1186.2</v>
      </c>
    </row>
    <row r="103" spans="1:9" ht="25.5">
      <c r="A103" s="18" t="s">
        <v>68</v>
      </c>
      <c r="B103" s="47">
        <f>B104+B105</f>
        <v>84516</v>
      </c>
      <c r="C103" s="47">
        <f>C104+C105</f>
        <v>3332.5</v>
      </c>
      <c r="D103" s="47">
        <f>D104+D105</f>
        <v>2997.9</v>
      </c>
      <c r="E103" s="36">
        <f t="shared" si="11"/>
        <v>3.5471390032656545</v>
      </c>
      <c r="F103" s="36">
        <f t="shared" si="14"/>
        <v>89.95948987246813</v>
      </c>
      <c r="G103" s="47">
        <f>G104+G105</f>
        <v>2159.5</v>
      </c>
      <c r="H103" s="36">
        <f t="shared" si="15"/>
        <v>138.8238018059736</v>
      </c>
      <c r="I103" s="47">
        <f>I104+I105</f>
        <v>2997.9</v>
      </c>
    </row>
    <row r="104" spans="1:9" ht="12.75">
      <c r="A104" s="15" t="s">
        <v>69</v>
      </c>
      <c r="B104" s="48">
        <v>78559</v>
      </c>
      <c r="C104" s="48">
        <v>3150</v>
      </c>
      <c r="D104" s="48">
        <v>2922.9</v>
      </c>
      <c r="E104" s="39">
        <f t="shared" si="11"/>
        <v>3.7206430835423054</v>
      </c>
      <c r="F104" s="39">
        <f t="shared" si="14"/>
        <v>92.79047619047618</v>
      </c>
      <c r="G104" s="48">
        <v>2100</v>
      </c>
      <c r="H104" s="39">
        <f t="shared" si="15"/>
        <v>139.18571428571428</v>
      </c>
      <c r="I104" s="48">
        <v>2922.9</v>
      </c>
    </row>
    <row r="105" spans="1:9" ht="25.5">
      <c r="A105" s="15" t="s">
        <v>70</v>
      </c>
      <c r="B105" s="48">
        <v>5957</v>
      </c>
      <c r="C105" s="48">
        <v>182.5</v>
      </c>
      <c r="D105" s="48">
        <v>75</v>
      </c>
      <c r="E105" s="39">
        <f t="shared" si="11"/>
        <v>1.2590229981534329</v>
      </c>
      <c r="F105" s="39">
        <f t="shared" si="14"/>
        <v>41.0958904109589</v>
      </c>
      <c r="G105" s="48">
        <v>59.5</v>
      </c>
      <c r="H105" s="39">
        <f t="shared" si="15"/>
        <v>126.05042016806722</v>
      </c>
      <c r="I105" s="48">
        <v>75</v>
      </c>
    </row>
    <row r="106" spans="1:9" ht="12.75">
      <c r="A106" s="18" t="s">
        <v>71</v>
      </c>
      <c r="B106" s="47">
        <f>B107+B108+B109+B110+B111</f>
        <v>144788</v>
      </c>
      <c r="C106" s="47">
        <f>C107+C108+C109+C110+C111</f>
        <v>5396.9</v>
      </c>
      <c r="D106" s="47">
        <f>D107+D108+D109+D110+D111</f>
        <v>5315.7</v>
      </c>
      <c r="E106" s="36">
        <f t="shared" si="11"/>
        <v>3.6713677929110142</v>
      </c>
      <c r="F106" s="36">
        <f t="shared" si="14"/>
        <v>98.4954325631381</v>
      </c>
      <c r="G106" s="47">
        <f>G107+G108+G109+G110+G111</f>
        <v>4411</v>
      </c>
      <c r="H106" s="36">
        <f t="shared" si="15"/>
        <v>120.51008841532531</v>
      </c>
      <c r="I106" s="47">
        <f>I107+I108+I109+I110+I111</f>
        <v>5315.7</v>
      </c>
    </row>
    <row r="107" spans="1:9" ht="12.75">
      <c r="A107" s="15" t="s">
        <v>72</v>
      </c>
      <c r="B107" s="48">
        <v>924</v>
      </c>
      <c r="C107" s="48">
        <v>78</v>
      </c>
      <c r="D107" s="48">
        <v>77.7</v>
      </c>
      <c r="E107" s="39">
        <f t="shared" si="11"/>
        <v>8.409090909090908</v>
      </c>
      <c r="F107" s="39">
        <f t="shared" si="14"/>
        <v>99.61538461538461</v>
      </c>
      <c r="G107" s="48">
        <v>78.4</v>
      </c>
      <c r="H107" s="39">
        <f t="shared" si="15"/>
        <v>99.10714285714285</v>
      </c>
      <c r="I107" s="48">
        <v>77.7</v>
      </c>
    </row>
    <row r="108" spans="1:9" ht="12.75">
      <c r="A108" s="15" t="s">
        <v>73</v>
      </c>
      <c r="B108" s="48">
        <v>40740.3</v>
      </c>
      <c r="C108" s="48">
        <v>2807.5</v>
      </c>
      <c r="D108" s="48">
        <v>2807.5</v>
      </c>
      <c r="E108" s="39">
        <f t="shared" si="11"/>
        <v>6.891210914008979</v>
      </c>
      <c r="F108" s="39">
        <f t="shared" si="14"/>
        <v>100</v>
      </c>
      <c r="G108" s="48">
        <v>2114.8</v>
      </c>
      <c r="H108" s="39">
        <f t="shared" si="15"/>
        <v>132.75487043692073</v>
      </c>
      <c r="I108" s="48">
        <v>2807.5</v>
      </c>
    </row>
    <row r="109" spans="1:9" ht="12.75">
      <c r="A109" s="15" t="s">
        <v>74</v>
      </c>
      <c r="B109" s="48">
        <v>32586.6</v>
      </c>
      <c r="C109" s="48">
        <v>285</v>
      </c>
      <c r="D109" s="48">
        <v>285</v>
      </c>
      <c r="E109" s="39">
        <f t="shared" si="11"/>
        <v>0.8745926239619968</v>
      </c>
      <c r="F109" s="39">
        <f t="shared" si="14"/>
        <v>100</v>
      </c>
      <c r="G109" s="48">
        <v>54</v>
      </c>
      <c r="H109" s="39">
        <f t="shared" si="15"/>
        <v>527.7777777777777</v>
      </c>
      <c r="I109" s="48">
        <v>285</v>
      </c>
    </row>
    <row r="110" spans="1:9" ht="12.75">
      <c r="A110" s="15" t="s">
        <v>75</v>
      </c>
      <c r="B110" s="38">
        <v>42021.7</v>
      </c>
      <c r="C110" s="38">
        <v>0</v>
      </c>
      <c r="D110" s="38">
        <v>0</v>
      </c>
      <c r="E110" s="39">
        <f t="shared" si="11"/>
        <v>0</v>
      </c>
      <c r="F110" s="39" t="e">
        <f t="shared" si="14"/>
        <v>#DIV/0!</v>
      </c>
      <c r="G110" s="38">
        <v>0</v>
      </c>
      <c r="H110" s="39" t="e">
        <f t="shared" si="15"/>
        <v>#DIV/0!</v>
      </c>
      <c r="I110" s="38">
        <v>0</v>
      </c>
    </row>
    <row r="111" spans="1:9" ht="12.75">
      <c r="A111" s="15" t="s">
        <v>76</v>
      </c>
      <c r="B111" s="48">
        <v>28515.4</v>
      </c>
      <c r="C111" s="48">
        <v>2226.4</v>
      </c>
      <c r="D111" s="48">
        <v>2145.5</v>
      </c>
      <c r="E111" s="39">
        <f t="shared" si="11"/>
        <v>7.5240045729675895</v>
      </c>
      <c r="F111" s="39">
        <f t="shared" si="14"/>
        <v>96.36633129716134</v>
      </c>
      <c r="G111" s="48">
        <v>2163.8</v>
      </c>
      <c r="H111" s="39">
        <f t="shared" si="15"/>
        <v>99.15426564377483</v>
      </c>
      <c r="I111" s="48">
        <v>2145.5</v>
      </c>
    </row>
    <row r="112" spans="1:9" ht="12.75">
      <c r="A112" s="18" t="s">
        <v>84</v>
      </c>
      <c r="B112" s="37">
        <f>B113+B114+B115</f>
        <v>45657.799999999996</v>
      </c>
      <c r="C112" s="37">
        <f>C113+C114+C115</f>
        <v>2029.7</v>
      </c>
      <c r="D112" s="37">
        <f>D113+D114+D115</f>
        <v>1911.9</v>
      </c>
      <c r="E112" s="36">
        <f t="shared" si="11"/>
        <v>4.187455374547175</v>
      </c>
      <c r="F112" s="36">
        <f t="shared" si="14"/>
        <v>94.1961866285658</v>
      </c>
      <c r="G112" s="37">
        <f>G113+G114+G115</f>
        <v>419.3</v>
      </c>
      <c r="H112" s="36">
        <f t="shared" si="15"/>
        <v>455.97424278559504</v>
      </c>
      <c r="I112" s="37">
        <f>I113+I114+I115</f>
        <v>1911.9</v>
      </c>
    </row>
    <row r="113" spans="1:9" ht="12.75">
      <c r="A113" s="11" t="s">
        <v>85</v>
      </c>
      <c r="B113" s="38">
        <v>34356.7</v>
      </c>
      <c r="C113" s="38">
        <v>1550</v>
      </c>
      <c r="D113" s="38">
        <v>1550</v>
      </c>
      <c r="E113" s="39">
        <f t="shared" si="11"/>
        <v>4.5114926637308015</v>
      </c>
      <c r="F113" s="39">
        <f t="shared" si="14"/>
        <v>100</v>
      </c>
      <c r="G113" s="38">
        <v>141.3</v>
      </c>
      <c r="H113" s="39">
        <f t="shared" si="15"/>
        <v>1096.9568294409057</v>
      </c>
      <c r="I113" s="38">
        <v>1550</v>
      </c>
    </row>
    <row r="114" spans="1:9" ht="12.75">
      <c r="A114" s="19" t="s">
        <v>86</v>
      </c>
      <c r="B114" s="38">
        <v>8843.6</v>
      </c>
      <c r="C114" s="38">
        <v>396.5</v>
      </c>
      <c r="D114" s="38">
        <v>309.9</v>
      </c>
      <c r="E114" s="39">
        <f t="shared" si="11"/>
        <v>3.5042290469944364</v>
      </c>
      <c r="F114" s="39">
        <f t="shared" si="14"/>
        <v>78.15889029003783</v>
      </c>
      <c r="G114" s="38">
        <v>227.3</v>
      </c>
      <c r="H114" s="39">
        <v>0</v>
      </c>
      <c r="I114" s="38">
        <v>309.9</v>
      </c>
    </row>
    <row r="115" spans="1:9" ht="24.75" customHeight="1">
      <c r="A115" s="20" t="s">
        <v>96</v>
      </c>
      <c r="B115" s="38">
        <v>2457.5</v>
      </c>
      <c r="C115" s="38">
        <v>83.2</v>
      </c>
      <c r="D115" s="38">
        <v>52</v>
      </c>
      <c r="E115" s="39">
        <f t="shared" si="11"/>
        <v>2.1159715157680568</v>
      </c>
      <c r="F115" s="39">
        <f t="shared" si="14"/>
        <v>62.5</v>
      </c>
      <c r="G115" s="38">
        <v>50.7</v>
      </c>
      <c r="H115" s="39"/>
      <c r="I115" s="38">
        <v>52</v>
      </c>
    </row>
    <row r="116" spans="1:9" ht="25.5">
      <c r="A116" s="21" t="s">
        <v>112</v>
      </c>
      <c r="B116" s="37">
        <f aca="true" t="shared" si="16" ref="B116:I116">B117</f>
        <v>0</v>
      </c>
      <c r="C116" s="37">
        <f t="shared" si="16"/>
        <v>0</v>
      </c>
      <c r="D116" s="37">
        <f t="shared" si="16"/>
        <v>0</v>
      </c>
      <c r="E116" s="37">
        <f t="shared" si="16"/>
        <v>0</v>
      </c>
      <c r="F116" s="37">
        <f t="shared" si="16"/>
        <v>0</v>
      </c>
      <c r="G116" s="37">
        <f t="shared" si="16"/>
        <v>0</v>
      </c>
      <c r="H116" s="37">
        <f t="shared" si="16"/>
        <v>0</v>
      </c>
      <c r="I116" s="37">
        <f t="shared" si="16"/>
        <v>0</v>
      </c>
    </row>
    <row r="117" spans="1:9" ht="26.25" customHeight="1">
      <c r="A117" s="20" t="s">
        <v>113</v>
      </c>
      <c r="B117" s="38">
        <v>0</v>
      </c>
      <c r="C117" s="38">
        <v>0</v>
      </c>
      <c r="D117" s="38">
        <v>0</v>
      </c>
      <c r="E117" s="39">
        <v>0</v>
      </c>
      <c r="F117" s="39">
        <v>0</v>
      </c>
      <c r="G117" s="48">
        <v>0</v>
      </c>
      <c r="H117" s="39">
        <v>0</v>
      </c>
      <c r="I117" s="38">
        <v>0</v>
      </c>
    </row>
    <row r="118" spans="1:9" ht="18.75" customHeight="1">
      <c r="A118" s="22" t="s">
        <v>77</v>
      </c>
      <c r="B118" s="47">
        <f>B76+B85+B86+B87+B92+B97+B103+B106+B112+B116</f>
        <v>1758719.0999999999</v>
      </c>
      <c r="C118" s="47">
        <f>C76+C85+C86+C87+C92+C97+C103+C106+C112+C116</f>
        <v>59510.7</v>
      </c>
      <c r="D118" s="47">
        <f>D76+D85+D86+D87+D92+D97+D103+D106+D112+D116</f>
        <v>54025.6</v>
      </c>
      <c r="E118" s="36">
        <f>$D:$D/$B:$B*100</f>
        <v>3.071872023224175</v>
      </c>
      <c r="F118" s="36">
        <f>$D:$D/$C:$C*100</f>
        <v>90.78300204837113</v>
      </c>
      <c r="G118" s="47">
        <f>G76+G85+G86+G87+G92+G97+G103+G106+G112+G116</f>
        <v>41556.600000000006</v>
      </c>
      <c r="H118" s="36">
        <f>$D:$D/$G:$G*100</f>
        <v>130.00486084039596</v>
      </c>
      <c r="I118" s="47">
        <f>I76+I85+I86+I87+I92+I97+I103+I106+I112+I116</f>
        <v>54025.6</v>
      </c>
    </row>
    <row r="119" spans="1:9" ht="60" customHeight="1">
      <c r="A119" s="23" t="s">
        <v>78</v>
      </c>
      <c r="B119" s="40">
        <f>B74-B118</f>
        <v>18189.200000000186</v>
      </c>
      <c r="C119" s="40">
        <f>C74-C118</f>
        <v>-995.3000000000029</v>
      </c>
      <c r="D119" s="40">
        <f>D74-D118</f>
        <v>20360.4</v>
      </c>
      <c r="E119" s="40"/>
      <c r="F119" s="40"/>
      <c r="G119" s="40">
        <f>G74-G118</f>
        <v>-114468.2</v>
      </c>
      <c r="H119" s="40"/>
      <c r="I119" s="40">
        <f>I74-I118</f>
        <v>20360.4</v>
      </c>
    </row>
    <row r="120" spans="1:9" ht="26.25" customHeight="1">
      <c r="A120" s="3" t="s">
        <v>79</v>
      </c>
      <c r="B120" s="38" t="s">
        <v>134</v>
      </c>
      <c r="C120" s="38"/>
      <c r="D120" s="38" t="s">
        <v>135</v>
      </c>
      <c r="E120" s="38"/>
      <c r="F120" s="38"/>
      <c r="G120" s="38"/>
      <c r="H120" s="37"/>
      <c r="I120" s="38"/>
    </row>
    <row r="121" spans="1:9" ht="24" customHeight="1">
      <c r="A121" s="8" t="s">
        <v>80</v>
      </c>
      <c r="B121" s="37">
        <v>57993</v>
      </c>
      <c r="C121" s="38"/>
      <c r="D121" s="37">
        <v>78353.4</v>
      </c>
      <c r="E121" s="38"/>
      <c r="F121" s="38"/>
      <c r="G121" s="49"/>
      <c r="H121" s="50"/>
      <c r="I121" s="37">
        <f>SUM(I123:I124)</f>
        <v>78353.40000000001</v>
      </c>
    </row>
    <row r="122" spans="1:9" ht="12.75">
      <c r="A122" s="3" t="s">
        <v>7</v>
      </c>
      <c r="B122" s="38"/>
      <c r="C122" s="38"/>
      <c r="D122" s="38"/>
      <c r="E122" s="38"/>
      <c r="F122" s="38"/>
      <c r="G122" s="38"/>
      <c r="H122" s="50"/>
      <c r="I122" s="38"/>
    </row>
    <row r="123" spans="1:9" ht="12" customHeight="1">
      <c r="A123" s="10" t="s">
        <v>81</v>
      </c>
      <c r="B123" s="38">
        <v>6767.7</v>
      </c>
      <c r="C123" s="38"/>
      <c r="D123" s="38">
        <v>221.1</v>
      </c>
      <c r="E123" s="38"/>
      <c r="F123" s="38"/>
      <c r="G123" s="38"/>
      <c r="H123" s="50"/>
      <c r="I123" s="38">
        <v>221.1</v>
      </c>
    </row>
    <row r="124" spans="1:9" ht="12.75">
      <c r="A124" s="3" t="s">
        <v>82</v>
      </c>
      <c r="B124" s="38">
        <v>51225.3</v>
      </c>
      <c r="C124" s="38"/>
      <c r="D124" s="38">
        <v>78132.3</v>
      </c>
      <c r="E124" s="38"/>
      <c r="F124" s="38"/>
      <c r="G124" s="38"/>
      <c r="H124" s="50"/>
      <c r="I124" s="38">
        <v>78132.3</v>
      </c>
    </row>
    <row r="125" spans="1:9" ht="12.75" hidden="1">
      <c r="A125" s="5" t="s">
        <v>108</v>
      </c>
      <c r="B125" s="41"/>
      <c r="C125" s="41"/>
      <c r="D125" s="41"/>
      <c r="E125" s="41"/>
      <c r="F125" s="41"/>
      <c r="G125" s="41"/>
      <c r="H125" s="42"/>
      <c r="I125" s="41"/>
    </row>
    <row r="126" ht="12" customHeight="1">
      <c r="A126" s="24"/>
    </row>
    <row r="127" spans="1:2" ht="12.75" hidden="1">
      <c r="A127" s="25"/>
      <c r="B127" s="51"/>
    </row>
    <row r="128" spans="1:9" ht="31.5" hidden="1">
      <c r="A128" s="26" t="s">
        <v>121</v>
      </c>
      <c r="B128" s="34"/>
      <c r="C128" s="34"/>
      <c r="D128" s="34"/>
      <c r="E128" s="34"/>
      <c r="F128" s="34"/>
      <c r="G128" s="34"/>
      <c r="H128" s="34" t="s">
        <v>103</v>
      </c>
      <c r="I128" s="35"/>
    </row>
    <row r="129" spans="1:9" ht="12.75">
      <c r="A129" s="25"/>
      <c r="B129" s="35"/>
      <c r="C129" s="35"/>
      <c r="D129" s="35"/>
      <c r="E129" s="35"/>
      <c r="F129" s="35"/>
      <c r="G129" s="35"/>
      <c r="H129" s="35"/>
      <c r="I129" s="35"/>
    </row>
    <row r="131" ht="12.75">
      <c r="A131" s="32" t="s">
        <v>109</v>
      </c>
    </row>
  </sheetData>
  <sheetProtection/>
  <mergeCells count="14">
    <mergeCell ref="A75:I75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2018-02-05T08:39:37Z</cp:lastPrinted>
  <dcterms:created xsi:type="dcterms:W3CDTF">2010-09-10T01:16:58Z</dcterms:created>
  <dcterms:modified xsi:type="dcterms:W3CDTF">2018-02-05T08:47:29Z</dcterms:modified>
  <cp:category/>
  <cp:version/>
  <cp:contentType/>
  <cp:contentStatus/>
</cp:coreProperties>
</file>