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355" windowHeight="78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<sst xmlns="http://schemas.openxmlformats.org/spreadsheetml/2006/main" count="138" uniqueCount="138">
  <si>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</si>
  <si>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</si>
  <si>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</si>
  <si>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</si>
  <si>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</si>
  <si>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</si>
  <si>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</si>
  <si>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</si>
  <si>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</si>
  <si>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</si>
  <si>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</si>
  <si>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</si>
  <si>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</si>
  <si>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</si>
  <si>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</si>
  <si>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</si>
  <si>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</si>
  <si>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</si>
  <si>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</si>
  <si>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</si>
  <si>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</si>
  <si>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</si>
  <si>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</si>
  <si>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</si>
  <si>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</si>
  <si>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</si>
  <si>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</si>
  <si>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</si>
  <si>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</si>
  <si>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</si>
  <si>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</si>
  <si>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</si>
  <si>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</si>
  <si>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</si>
  <si>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</si>
  <si>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</si>
  <si>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</si>
  <si>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</si>
  <si>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</si>
  <si>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</si>
  <si>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</si>
  <si>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</si>
  <si>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</si>
  <si>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</si>
  <si>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</si>
  <si>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</si>
  <si>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</si>
  <si>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</si>
  <si>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</si>
  <si>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</si>
  <si>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</si>
  <si>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</si>
  <si>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</si>
  <si>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</si>
  <si>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</si>
  <si>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</si>
  <si>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</si>
  <si>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</si>
  <si>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</si>
  <si>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</si>
  <si>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</si>
  <si>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</si>
  <si>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</si>
  <si>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</si>
  <si>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</si>
  <si>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</si>
  <si>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</si>
  <si>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</si>
  <si>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</si>
  <si>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</si>
  <si>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</si>
  <si>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</si>
  <si>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</si>
  <si>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</si>
  <si>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</si>
  <si>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</si>
  <si>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</si>
  <si>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</si>
  <si>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</si>
  <si>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</si>
  <si>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</si>
  <si>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</si>
  <si>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</si>
  <si>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</si>
  <si>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</si>
  <si>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</si>
  <si>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</si>
  <si>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</si>
  <si>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</si>
  <si>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</si>
  <si>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</si>
  <si>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</si>
  <si>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</si>
  <si>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</si>
  <si>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</si>
  <si>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</si>
  <si>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</si>
  <si>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</si>
  <si>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</si>
  <si>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</si>
  <si>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</si>
  <si>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</si>
  <si>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</si>
  <si>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</si>
  <si>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</si>
  <si>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</si>
  <si>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</si>
  <si>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</si>
  <si>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</si>
  <si>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</si>
  <si>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</si>
  <si>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</si>
  <si>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</si>
  <si>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</si>
  <si>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</si>
  <si>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</si>
  <si>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</si>
  <si>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</si>
  <si>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</si>
  <si>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</si>
  <si>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</si>
  <si>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</si>
  <si>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</si>
  <si>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</si>
  <si>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Водное хозяйство</t>
  </si>
  <si>
    <t xml:space="preserve">  прочие межбюджетные трансферты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</si>
  <si>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</si>
  <si>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</si>
  <si>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</si>
  <si>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</si>
  <si>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(1 16 33000)</t>
  </si>
  <si>
    <t>на 01 февраля 2019 года</t>
  </si>
  <si>
    <t>План за 1 месяц 2019 г.</t>
  </si>
  <si>
    <t>Факт за аналогичный период 2018 г.</t>
  </si>
  <si>
    <t xml:space="preserve">На 01.01.2019 </t>
  </si>
  <si>
    <t>На  01.02.2019</t>
  </si>
  <si>
    <t>доходы от сдачи в аренду имущества, составляющего казну городских округов (за исключением земельных участков)</t>
  </si>
  <si>
    <t>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</si>
</sst>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29">
      <selection activeCell="C35" sqref="C35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4" width="9.125" style="31" customWidth="1"/>
    <col min="15" max="15" width="12.125" style="31" customWidth="1"/>
    <col min="16" max="16384" width="9.125" style="31" customWidth="1"/>
  </cols>
  <sheetData>
    <row r="1" spans="1:9" ht="23.25" customHeight="1">
      <c r="A1" s="59" t="s">
        <v>0</v>
      </c>
      <c r="B1" s="59"/>
      <c r="C1" s="59"/>
      <c r="D1" s="59"/>
      <c r="E1" s="59"/>
      <c r="F1" s="59"/>
      <c r="G1" s="59"/>
      <c r="H1" s="59"/>
      <c r="I1" s="44"/>
    </row>
    <row r="2" spans="1:9" ht="27" customHeight="1">
      <c r="A2" s="60" t="s">
        <v>131</v>
      </c>
      <c r="B2" s="60"/>
      <c r="C2" s="60"/>
      <c r="D2" s="60"/>
      <c r="E2" s="60"/>
      <c r="F2" s="60"/>
      <c r="G2" s="60"/>
      <c r="H2" s="60"/>
      <c r="I2" s="45"/>
    </row>
    <row r="3" spans="1:9" ht="5.25" customHeight="1" hidden="1">
      <c r="A3" s="61" t="s">
        <v>1</v>
      </c>
      <c r="B3" s="61"/>
      <c r="C3" s="61"/>
      <c r="D3" s="61"/>
      <c r="E3" s="61"/>
      <c r="F3" s="61"/>
      <c r="G3" s="61"/>
      <c r="H3" s="61"/>
      <c r="I3" s="46"/>
    </row>
    <row r="4" spans="1:9" ht="49.5" customHeight="1">
      <c r="A4" s="9" t="s">
        <v>2</v>
      </c>
      <c r="B4" s="26" t="s">
        <v>3</v>
      </c>
      <c r="C4" s="26" t="s">
        <v>132</v>
      </c>
      <c r="D4" s="26" t="s">
        <v>87</v>
      </c>
      <c r="E4" s="26" t="s">
        <v>86</v>
      </c>
      <c r="F4" s="26" t="s">
        <v>88</v>
      </c>
      <c r="G4" s="26" t="s">
        <v>133</v>
      </c>
      <c r="H4" s="27" t="s">
        <v>85</v>
      </c>
      <c r="I4" s="26" t="s">
        <v>90</v>
      </c>
    </row>
    <row r="5" spans="1:9" ht="18" customHeight="1" thickBot="1">
      <c r="A5" s="12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7">
        <v>9</v>
      </c>
    </row>
    <row r="6" spans="1:9" ht="24.75" customHeight="1">
      <c r="A6" s="62" t="s">
        <v>4</v>
      </c>
      <c r="B6" s="63"/>
      <c r="C6" s="63"/>
      <c r="D6" s="63"/>
      <c r="E6" s="63"/>
      <c r="F6" s="63"/>
      <c r="G6" s="63"/>
      <c r="H6" s="63"/>
      <c r="I6" s="64"/>
    </row>
    <row r="7" spans="1:9" ht="12.75">
      <c r="A7" s="6" t="s">
        <v>5</v>
      </c>
      <c r="B7" s="35">
        <f>B8+B9</f>
        <v>300012.6</v>
      </c>
      <c r="C7" s="35">
        <f>C8+C9</f>
        <v>13649</v>
      </c>
      <c r="D7" s="35">
        <f>D8+D9</f>
        <v>26370.9</v>
      </c>
      <c r="E7" s="35">
        <f>$D:$D/$B:$B*100</f>
        <v>8.78993082290544</v>
      </c>
      <c r="F7" s="35">
        <f>$D:$D/$C:$C*100</f>
        <v>193.20756099347938</v>
      </c>
      <c r="G7" s="35">
        <f>G8+G9</f>
        <v>12123.899999999998</v>
      </c>
      <c r="H7" s="35">
        <f>$D:$D/$G:$G*100</f>
        <v>217.51169178234733</v>
      </c>
      <c r="I7" s="35">
        <f>I8+I9</f>
        <v>26370.9</v>
      </c>
    </row>
    <row r="8" spans="1:9" ht="25.5">
      <c r="A8" s="4" t="s">
        <v>6</v>
      </c>
      <c r="B8" s="36">
        <v>6529</v>
      </c>
      <c r="C8" s="36">
        <v>250</v>
      </c>
      <c r="D8" s="36">
        <v>358.3</v>
      </c>
      <c r="E8" s="35">
        <f>$D:$D/$B:$B*100</f>
        <v>5.487823556440496</v>
      </c>
      <c r="F8" s="35">
        <f>$D:$D/$C:$C*100</f>
        <v>143.32</v>
      </c>
      <c r="G8" s="36">
        <v>333.3</v>
      </c>
      <c r="H8" s="35">
        <f>$D:$D/$G:$G*100</f>
        <v>107.5007500750075</v>
      </c>
      <c r="I8" s="36">
        <v>358.3</v>
      </c>
    </row>
    <row r="9" spans="1:9" ht="12.75">
      <c r="A9" s="66" t="s">
        <v>89</v>
      </c>
      <c r="B9" s="52">
        <f>B11+B12+B13+B14</f>
        <v>293483.6</v>
      </c>
      <c r="C9" s="52">
        <f>C11+C12+C13+C14</f>
        <v>13399</v>
      </c>
      <c r="D9" s="52">
        <f>D11+D12+D13+D14</f>
        <v>26012.600000000002</v>
      </c>
      <c r="E9" s="54">
        <f>$D:$D/$B:$B*100</f>
        <v>8.863391344524874</v>
      </c>
      <c r="F9" s="52">
        <f>$D:$D/$C:$C*100</f>
        <v>194.1383685349653</v>
      </c>
      <c r="G9" s="52">
        <f>G11+G12+G13+G14</f>
        <v>11790.599999999999</v>
      </c>
      <c r="H9" s="54">
        <f>$D:$D/$G:$G*100</f>
        <v>220.62151205197367</v>
      </c>
      <c r="I9" s="52">
        <f>I11+I12+I13+I14</f>
        <v>26012.600000000002</v>
      </c>
    </row>
    <row r="10" spans="1:9" ht="12.75">
      <c r="A10" s="67"/>
      <c r="B10" s="53"/>
      <c r="C10" s="53"/>
      <c r="D10" s="53"/>
      <c r="E10" s="55"/>
      <c r="F10" s="65"/>
      <c r="G10" s="53"/>
      <c r="H10" s="55"/>
      <c r="I10" s="53"/>
    </row>
    <row r="11" spans="1:9" ht="51" customHeight="1">
      <c r="A11" s="1" t="s">
        <v>95</v>
      </c>
      <c r="B11" s="37">
        <v>282735.5</v>
      </c>
      <c r="C11" s="37">
        <v>12920</v>
      </c>
      <c r="D11" s="37">
        <v>25059.3</v>
      </c>
      <c r="E11" s="38">
        <f aca="true" t="shared" si="0" ref="E11:E30">$D:$D/$B:$B*100</f>
        <v>8.863160091322102</v>
      </c>
      <c r="F11" s="38">
        <f aca="true" t="shared" si="1" ref="F11:F21">$D:$D/$C:$C*100</f>
        <v>193.95743034055727</v>
      </c>
      <c r="G11" s="37">
        <v>11295.6</v>
      </c>
      <c r="H11" s="38">
        <f aca="true" t="shared" si="2" ref="H11:H30">$D:$D/$G:$G*100</f>
        <v>221.85010092425367</v>
      </c>
      <c r="I11" s="37">
        <v>25059.3</v>
      </c>
    </row>
    <row r="12" spans="1:9" ht="89.25">
      <c r="A12" s="2" t="s">
        <v>119</v>
      </c>
      <c r="B12" s="37">
        <v>1056</v>
      </c>
      <c r="C12" s="37">
        <v>64</v>
      </c>
      <c r="D12" s="37">
        <v>98.9</v>
      </c>
      <c r="E12" s="38">
        <f t="shared" si="0"/>
        <v>9.365530303030303</v>
      </c>
      <c r="F12" s="38">
        <f t="shared" si="1"/>
        <v>154.53125</v>
      </c>
      <c r="G12" s="37">
        <v>91.9</v>
      </c>
      <c r="H12" s="38">
        <f t="shared" si="2"/>
        <v>107.61697497279653</v>
      </c>
      <c r="I12" s="37">
        <v>98.9</v>
      </c>
    </row>
    <row r="13" spans="1:9" ht="25.5">
      <c r="A13" s="3" t="s">
        <v>96</v>
      </c>
      <c r="B13" s="37">
        <v>1400</v>
      </c>
      <c r="C13" s="37">
        <v>15</v>
      </c>
      <c r="D13" s="37">
        <v>-34.3</v>
      </c>
      <c r="E13" s="38">
        <f t="shared" si="0"/>
        <v>-2.4499999999999997</v>
      </c>
      <c r="F13" s="38">
        <f t="shared" si="1"/>
        <v>-228.66666666666666</v>
      </c>
      <c r="G13" s="37">
        <v>15.3</v>
      </c>
      <c r="H13" s="38">
        <f t="shared" si="2"/>
        <v>-224.18300653594767</v>
      </c>
      <c r="I13" s="37">
        <v>-34.3</v>
      </c>
    </row>
    <row r="14" spans="1:9" ht="65.25" customHeight="1">
      <c r="A14" s="7" t="s">
        <v>103</v>
      </c>
      <c r="B14" s="37">
        <v>8292.1</v>
      </c>
      <c r="C14" s="37">
        <v>400</v>
      </c>
      <c r="D14" s="37">
        <v>888.7</v>
      </c>
      <c r="E14" s="38">
        <f t="shared" si="0"/>
        <v>10.717429842862483</v>
      </c>
      <c r="F14" s="38">
        <f t="shared" si="1"/>
        <v>222.175</v>
      </c>
      <c r="G14" s="37">
        <v>387.8</v>
      </c>
      <c r="H14" s="38">
        <f t="shared" si="2"/>
        <v>229.16451779267666</v>
      </c>
      <c r="I14" s="37">
        <v>888.7</v>
      </c>
    </row>
    <row r="15" spans="1:9" ht="39.75" customHeight="1">
      <c r="A15" s="28" t="s">
        <v>113</v>
      </c>
      <c r="B15" s="48">
        <f>B16+B17+B18+B19</f>
        <v>19672.1</v>
      </c>
      <c r="C15" s="48">
        <f>C16+C17+C18+C19</f>
        <v>1394</v>
      </c>
      <c r="D15" s="48">
        <f>D16+D17+D18+D19</f>
        <v>2070.1</v>
      </c>
      <c r="E15" s="35">
        <f t="shared" si="0"/>
        <v>10.523024994789576</v>
      </c>
      <c r="F15" s="35">
        <f t="shared" si="1"/>
        <v>148.50071736011478</v>
      </c>
      <c r="G15" s="48">
        <f>G16+G17+G18+G19</f>
        <v>1431.1000000000001</v>
      </c>
      <c r="H15" s="35">
        <f t="shared" si="2"/>
        <v>144.65096778701695</v>
      </c>
      <c r="I15" s="48">
        <f>I16+I17+I18+I19</f>
        <v>2070.1</v>
      </c>
    </row>
    <row r="16" spans="1:9" ht="37.5" customHeight="1">
      <c r="A16" s="10" t="s">
        <v>114</v>
      </c>
      <c r="B16" s="37">
        <v>7132.1</v>
      </c>
      <c r="C16" s="37">
        <v>500</v>
      </c>
      <c r="D16" s="37">
        <v>904</v>
      </c>
      <c r="E16" s="38">
        <f t="shared" si="0"/>
        <v>12.675088683557437</v>
      </c>
      <c r="F16" s="38">
        <f t="shared" si="1"/>
        <v>180.8</v>
      </c>
      <c r="G16" s="37">
        <v>571.9</v>
      </c>
      <c r="H16" s="38">
        <f t="shared" si="2"/>
        <v>158.06959258611647</v>
      </c>
      <c r="I16" s="37">
        <v>904</v>
      </c>
    </row>
    <row r="17" spans="1:9" ht="56.25" customHeight="1">
      <c r="A17" s="10" t="s">
        <v>115</v>
      </c>
      <c r="B17" s="37">
        <v>50</v>
      </c>
      <c r="C17" s="37">
        <v>4</v>
      </c>
      <c r="D17" s="37">
        <v>6.8</v>
      </c>
      <c r="E17" s="38">
        <f t="shared" si="0"/>
        <v>13.600000000000001</v>
      </c>
      <c r="F17" s="38">
        <f t="shared" si="1"/>
        <v>170</v>
      </c>
      <c r="G17" s="37">
        <v>3.7</v>
      </c>
      <c r="H17" s="38">
        <f t="shared" si="2"/>
        <v>183.78378378378378</v>
      </c>
      <c r="I17" s="37">
        <v>6.8</v>
      </c>
    </row>
    <row r="18" spans="1:9" ht="55.5" customHeight="1">
      <c r="A18" s="10" t="s">
        <v>116</v>
      </c>
      <c r="B18" s="37">
        <v>13840</v>
      </c>
      <c r="C18" s="37">
        <v>1000</v>
      </c>
      <c r="D18" s="37">
        <v>1315.7</v>
      </c>
      <c r="E18" s="38">
        <f t="shared" si="0"/>
        <v>9.506502890173412</v>
      </c>
      <c r="F18" s="38">
        <f t="shared" si="1"/>
        <v>131.57000000000002</v>
      </c>
      <c r="G18" s="37">
        <v>990.7</v>
      </c>
      <c r="H18" s="38">
        <f t="shared" si="2"/>
        <v>132.80508731200163</v>
      </c>
      <c r="I18" s="37">
        <v>1315.7</v>
      </c>
    </row>
    <row r="19" spans="1:9" ht="54" customHeight="1">
      <c r="A19" s="10" t="s">
        <v>117</v>
      </c>
      <c r="B19" s="37">
        <v>-1350</v>
      </c>
      <c r="C19" s="37">
        <v>-110</v>
      </c>
      <c r="D19" s="37">
        <v>-156.4</v>
      </c>
      <c r="E19" s="38">
        <f t="shared" si="0"/>
        <v>11.585185185185185</v>
      </c>
      <c r="F19" s="38">
        <f t="shared" si="1"/>
        <v>142.1818181818182</v>
      </c>
      <c r="G19" s="37">
        <v>-135.2</v>
      </c>
      <c r="H19" s="38">
        <f t="shared" si="2"/>
        <v>115.6804733727811</v>
      </c>
      <c r="I19" s="37">
        <v>-156.4</v>
      </c>
    </row>
    <row r="20" spans="1:9" ht="12.75">
      <c r="A20" s="8" t="s">
        <v>8</v>
      </c>
      <c r="B20" s="48">
        <f>B21+B22+B23</f>
        <v>33761.8</v>
      </c>
      <c r="C20" s="48">
        <f>C21+C22+C23</f>
        <v>6670</v>
      </c>
      <c r="D20" s="48">
        <f>D21+D22+D23</f>
        <v>5719.1</v>
      </c>
      <c r="E20" s="35">
        <f t="shared" si="0"/>
        <v>16.939558909773766</v>
      </c>
      <c r="F20" s="35">
        <f t="shared" si="1"/>
        <v>85.74362818590706</v>
      </c>
      <c r="G20" s="48">
        <f>G21+G22+G23</f>
        <v>6612</v>
      </c>
      <c r="H20" s="35">
        <f t="shared" si="2"/>
        <v>86.49576527525711</v>
      </c>
      <c r="I20" s="48">
        <f>I21+I22+I23</f>
        <v>5719.1</v>
      </c>
    </row>
    <row r="21" spans="1:9" ht="12.75">
      <c r="A21" s="3" t="s">
        <v>9</v>
      </c>
      <c r="B21" s="37">
        <v>31650</v>
      </c>
      <c r="C21" s="37">
        <v>6550</v>
      </c>
      <c r="D21" s="37">
        <v>5633.1</v>
      </c>
      <c r="E21" s="38">
        <f t="shared" si="0"/>
        <v>17.798104265402845</v>
      </c>
      <c r="F21" s="38">
        <f t="shared" si="1"/>
        <v>86.00152671755725</v>
      </c>
      <c r="G21" s="37">
        <v>6518.9</v>
      </c>
      <c r="H21" s="38">
        <f t="shared" si="2"/>
        <v>86.4118179447453</v>
      </c>
      <c r="I21" s="37">
        <v>5633.1</v>
      </c>
    </row>
    <row r="22" spans="1:9" ht="12.75">
      <c r="A22" s="3" t="s">
        <v>10</v>
      </c>
      <c r="B22" s="37">
        <v>5.4</v>
      </c>
      <c r="C22" s="37">
        <v>0</v>
      </c>
      <c r="D22" s="37">
        <v>0</v>
      </c>
      <c r="E22" s="38">
        <f t="shared" si="0"/>
        <v>0</v>
      </c>
      <c r="F22" s="38">
        <v>0</v>
      </c>
      <c r="G22" s="37">
        <v>0</v>
      </c>
      <c r="H22" s="38" t="e">
        <f t="shared" si="2"/>
        <v>#DIV/0!</v>
      </c>
      <c r="I22" s="37">
        <v>0</v>
      </c>
    </row>
    <row r="23" spans="1:9" ht="27" customHeight="1">
      <c r="A23" s="3" t="s">
        <v>108</v>
      </c>
      <c r="B23" s="37">
        <v>2106.4</v>
      </c>
      <c r="C23" s="37">
        <v>120</v>
      </c>
      <c r="D23" s="37">
        <v>86</v>
      </c>
      <c r="E23" s="38">
        <f t="shared" si="0"/>
        <v>4.082795290543107</v>
      </c>
      <c r="F23" s="38">
        <f>$D:$D/$C:$C*100</f>
        <v>71.66666666666667</v>
      </c>
      <c r="G23" s="37">
        <v>93.1</v>
      </c>
      <c r="H23" s="38">
        <f t="shared" si="2"/>
        <v>92.37379162191192</v>
      </c>
      <c r="I23" s="37">
        <v>86</v>
      </c>
    </row>
    <row r="24" spans="1:9" ht="12.75">
      <c r="A24" s="8" t="s">
        <v>11</v>
      </c>
      <c r="B24" s="48">
        <f>$25:$25+$26:$26</f>
        <v>26466.300000000003</v>
      </c>
      <c r="C24" s="48">
        <f>$25:$25+$26:$26</f>
        <v>1810.3</v>
      </c>
      <c r="D24" s="48">
        <f>$25:$25+$26:$26</f>
        <v>1032.4</v>
      </c>
      <c r="E24" s="35">
        <f t="shared" si="0"/>
        <v>3.9008097089506277</v>
      </c>
      <c r="F24" s="35">
        <f>$D:$D/$C:$C*100</f>
        <v>57.02922167596532</v>
      </c>
      <c r="G24" s="48">
        <f>$25:$25+$26:$26</f>
        <v>2813.3</v>
      </c>
      <c r="H24" s="35">
        <f t="shared" si="2"/>
        <v>36.697117264422566</v>
      </c>
      <c r="I24" s="48">
        <f>$25:$25+$26:$26</f>
        <v>1032.4</v>
      </c>
    </row>
    <row r="25" spans="1:9" ht="12.75">
      <c r="A25" s="3" t="s">
        <v>12</v>
      </c>
      <c r="B25" s="37">
        <v>13672.7</v>
      </c>
      <c r="C25" s="37">
        <v>1060</v>
      </c>
      <c r="D25" s="37">
        <v>458.3</v>
      </c>
      <c r="E25" s="38">
        <f t="shared" si="0"/>
        <v>3.351934877529676</v>
      </c>
      <c r="F25" s="38">
        <f>$D:$D/$C:$C*100</f>
        <v>43.235849056603776</v>
      </c>
      <c r="G25" s="37">
        <v>2078.3</v>
      </c>
      <c r="H25" s="38">
        <f t="shared" si="2"/>
        <v>22.051676851272674</v>
      </c>
      <c r="I25" s="37">
        <v>458.3</v>
      </c>
    </row>
    <row r="26" spans="1:9" ht="12.75">
      <c r="A26" s="8" t="s">
        <v>123</v>
      </c>
      <c r="B26" s="36">
        <f aca="true" t="shared" si="3" ref="B26:G26">SUM(B27:B28)</f>
        <v>12793.6</v>
      </c>
      <c r="C26" s="36">
        <f>SUM(C27:C28)</f>
        <v>750.3</v>
      </c>
      <c r="D26" s="36">
        <f t="shared" si="3"/>
        <v>574.1</v>
      </c>
      <c r="E26" s="35">
        <f t="shared" si="0"/>
        <v>4.4873999499749875</v>
      </c>
      <c r="F26" s="36">
        <f t="shared" si="3"/>
        <v>171.38160848839</v>
      </c>
      <c r="G26" s="36">
        <f t="shared" si="3"/>
        <v>735</v>
      </c>
      <c r="H26" s="35">
        <f t="shared" si="2"/>
        <v>78.10884353741497</v>
      </c>
      <c r="I26" s="36">
        <f>SUM(I27:I28)</f>
        <v>574.1</v>
      </c>
    </row>
    <row r="27" spans="1:9" ht="12.75">
      <c r="A27" s="3" t="s">
        <v>121</v>
      </c>
      <c r="B27" s="37">
        <v>7853.3</v>
      </c>
      <c r="C27" s="37">
        <v>650.3</v>
      </c>
      <c r="D27" s="37">
        <v>475.9</v>
      </c>
      <c r="E27" s="38">
        <f t="shared" si="0"/>
        <v>6.059872919664344</v>
      </c>
      <c r="F27" s="38">
        <f>$D:$D/$C:$C*100</f>
        <v>73.18160848838997</v>
      </c>
      <c r="G27" s="37">
        <v>658.4</v>
      </c>
      <c r="H27" s="38">
        <f t="shared" si="2"/>
        <v>72.28128797083839</v>
      </c>
      <c r="I27" s="37">
        <v>475.9</v>
      </c>
    </row>
    <row r="28" spans="1:9" ht="12.75">
      <c r="A28" s="3" t="s">
        <v>122</v>
      </c>
      <c r="B28" s="37">
        <v>4940.3</v>
      </c>
      <c r="C28" s="37">
        <v>100</v>
      </c>
      <c r="D28" s="37">
        <v>98.2</v>
      </c>
      <c r="E28" s="38">
        <f t="shared" si="0"/>
        <v>1.987733538449082</v>
      </c>
      <c r="F28" s="38">
        <f>$D:$D/$C:$C*100</f>
        <v>98.2</v>
      </c>
      <c r="G28" s="37">
        <v>76.6</v>
      </c>
      <c r="H28" s="38">
        <f t="shared" si="2"/>
        <v>128.19843342036555</v>
      </c>
      <c r="I28" s="37">
        <v>98.2</v>
      </c>
    </row>
    <row r="29" spans="1:9" ht="12.75">
      <c r="A29" s="6" t="s">
        <v>13</v>
      </c>
      <c r="B29" s="48">
        <f>$30:$30+$32:$32</f>
        <v>11580</v>
      </c>
      <c r="C29" s="48">
        <f>$30:$30+$32:$32</f>
        <v>702</v>
      </c>
      <c r="D29" s="48">
        <f>$30:$30+$32:$32</f>
        <v>877.9</v>
      </c>
      <c r="E29" s="35">
        <f t="shared" si="0"/>
        <v>7.581174438687392</v>
      </c>
      <c r="F29" s="35">
        <f>$D:$D/$C:$C*100</f>
        <v>125.05698005698005</v>
      </c>
      <c r="G29" s="48">
        <f>$30:$30+$32:$32</f>
        <v>684.5</v>
      </c>
      <c r="H29" s="35">
        <f t="shared" si="2"/>
        <v>128.25420014609205</v>
      </c>
      <c r="I29" s="48">
        <f>$30:$30+$32:$32</f>
        <v>877.9</v>
      </c>
    </row>
    <row r="30" spans="1:9" ht="24.75" customHeight="1">
      <c r="A30" s="3" t="s">
        <v>14</v>
      </c>
      <c r="B30" s="37">
        <v>11480</v>
      </c>
      <c r="C30" s="37">
        <v>700</v>
      </c>
      <c r="D30" s="37">
        <v>867.9</v>
      </c>
      <c r="E30" s="38">
        <f t="shared" si="0"/>
        <v>7.560104529616725</v>
      </c>
      <c r="F30" s="38">
        <f>$D:$D/$C:$C*100</f>
        <v>123.98571428571428</v>
      </c>
      <c r="G30" s="37">
        <v>684.5</v>
      </c>
      <c r="H30" s="38">
        <f t="shared" si="2"/>
        <v>126.79327976625274</v>
      </c>
      <c r="I30" s="37">
        <v>867.9</v>
      </c>
    </row>
    <row r="31" spans="1:9" ht="12.75" customHeight="1" hidden="1">
      <c r="A31" s="5" t="s">
        <v>104</v>
      </c>
      <c r="B31" s="37"/>
      <c r="C31" s="37"/>
      <c r="D31" s="37"/>
      <c r="E31" s="38"/>
      <c r="F31" s="38"/>
      <c r="G31" s="37"/>
      <c r="H31" s="35"/>
      <c r="I31" s="37"/>
    </row>
    <row r="32" spans="1:9" ht="25.5">
      <c r="A32" s="3" t="s">
        <v>15</v>
      </c>
      <c r="B32" s="37">
        <v>100</v>
      </c>
      <c r="C32" s="37">
        <v>2</v>
      </c>
      <c r="D32" s="37">
        <v>10</v>
      </c>
      <c r="E32" s="38">
        <f>$D:$D/$B:$B*100</f>
        <v>10</v>
      </c>
      <c r="F32" s="38">
        <f>$D:$D/$C:$C*100</f>
        <v>500</v>
      </c>
      <c r="G32" s="37">
        <v>0</v>
      </c>
      <c r="H32" s="38" t="e">
        <f>$D:$D/$G:$G*100</f>
        <v>#DIV/0!</v>
      </c>
      <c r="I32" s="37">
        <v>10</v>
      </c>
    </row>
    <row r="33" spans="1:9" ht="25.5">
      <c r="A33" s="8" t="s">
        <v>16</v>
      </c>
      <c r="B33" s="48">
        <f>$34:$34+$35:$35</f>
        <v>0</v>
      </c>
      <c r="C33" s="48">
        <f>$34:$34+$35:$35</f>
        <v>0</v>
      </c>
      <c r="D33" s="48">
        <f>$34:$34+$35:$35</f>
        <v>0.1</v>
      </c>
      <c r="E33" s="35">
        <v>0</v>
      </c>
      <c r="F33" s="35">
        <v>0</v>
      </c>
      <c r="G33" s="48">
        <f>$34:$34+$35:$35</f>
        <v>0.7</v>
      </c>
      <c r="H33" s="38">
        <v>0</v>
      </c>
      <c r="I33" s="48">
        <f>$34:$34+$35:$35</f>
        <v>0.1</v>
      </c>
    </row>
    <row r="34" spans="1:9" ht="25.5">
      <c r="A34" s="3" t="s">
        <v>17</v>
      </c>
      <c r="B34" s="37">
        <v>0</v>
      </c>
      <c r="C34" s="37">
        <v>0</v>
      </c>
      <c r="D34" s="37">
        <v>0.1</v>
      </c>
      <c r="E34" s="38">
        <v>0</v>
      </c>
      <c r="F34" s="38">
        <v>0</v>
      </c>
      <c r="G34" s="37">
        <v>0.7</v>
      </c>
      <c r="H34" s="38">
        <v>0</v>
      </c>
      <c r="I34" s="37">
        <v>0.1</v>
      </c>
    </row>
    <row r="35" spans="1:9" ht="25.5">
      <c r="A35" s="3" t="s">
        <v>18</v>
      </c>
      <c r="B35" s="37">
        <v>0</v>
      </c>
      <c r="C35" s="37">
        <v>0</v>
      </c>
      <c r="D35" s="37">
        <v>0</v>
      </c>
      <c r="E35" s="38">
        <v>0</v>
      </c>
      <c r="F35" s="38">
        <v>0</v>
      </c>
      <c r="G35" s="37">
        <v>0</v>
      </c>
      <c r="H35" s="38">
        <v>0</v>
      </c>
      <c r="I35" s="37">
        <v>0</v>
      </c>
    </row>
    <row r="36" spans="1:9" ht="38.25">
      <c r="A36" s="8" t="s">
        <v>19</v>
      </c>
      <c r="B36" s="48">
        <f>$37:$37+$39:$39+$41:$41+B40</f>
        <v>76664.4</v>
      </c>
      <c r="C36" s="48">
        <f>$37:$37+$39:$39+$41:$41+C40</f>
        <v>8193</v>
      </c>
      <c r="D36" s="48">
        <f>SUM(D37:D41)</f>
        <v>9891</v>
      </c>
      <c r="E36" s="35">
        <f>$D:$D/$B:$B*100</f>
        <v>12.901685788971154</v>
      </c>
      <c r="F36" s="35">
        <f>$D:$D/$C:$C*100</f>
        <v>120.72500915415598</v>
      </c>
      <c r="G36" s="48">
        <f>$37:$37+G38+$39:$39+$41:$41+G40</f>
        <v>21267.100000000002</v>
      </c>
      <c r="H36" s="35">
        <f>$D:$D/$G:$G*100</f>
        <v>46.50845672423602</v>
      </c>
      <c r="I36" s="48">
        <f>SUM(I37:I41)</f>
        <v>9891</v>
      </c>
    </row>
    <row r="37" spans="1:9" ht="76.5">
      <c r="A37" s="5" t="s">
        <v>97</v>
      </c>
      <c r="B37" s="37">
        <v>49363.4</v>
      </c>
      <c r="C37" s="37">
        <v>6110</v>
      </c>
      <c r="D37" s="37">
        <v>8043.2</v>
      </c>
      <c r="E37" s="38">
        <f>$D:$D/$B:$B*100</f>
        <v>16.293853340734227</v>
      </c>
      <c r="F37" s="38">
        <f>$D:$D/$C:$C*100</f>
        <v>131.63993453355155</v>
      </c>
      <c r="G37" s="37">
        <v>20264.3</v>
      </c>
      <c r="H37" s="38">
        <f>$D:$D/$G:$G*100</f>
        <v>39.691477129730615</v>
      </c>
      <c r="I37" s="37">
        <v>8043.2</v>
      </c>
    </row>
    <row r="38" spans="1:9" ht="84" customHeight="1">
      <c r="A38" s="5" t="s">
        <v>126</v>
      </c>
      <c r="B38" s="37">
        <v>0</v>
      </c>
      <c r="C38" s="37">
        <v>0</v>
      </c>
      <c r="D38" s="37">
        <v>0</v>
      </c>
      <c r="E38" s="38">
        <v>0</v>
      </c>
      <c r="F38" s="38">
        <v>0</v>
      </c>
      <c r="G38" s="37">
        <v>0</v>
      </c>
      <c r="H38" s="38">
        <v>0</v>
      </c>
      <c r="I38" s="37">
        <v>0</v>
      </c>
    </row>
    <row r="39" spans="1:9" ht="38.25">
      <c r="A39" s="3" t="s">
        <v>136</v>
      </c>
      <c r="B39" s="37">
        <v>22000</v>
      </c>
      <c r="C39" s="37">
        <v>1833</v>
      </c>
      <c r="D39" s="37">
        <v>1314.9</v>
      </c>
      <c r="E39" s="38">
        <f aca="true" t="shared" si="4" ref="E39:E52">$D:$D/$B:$B*100</f>
        <v>5.9768181818181825</v>
      </c>
      <c r="F39" s="38">
        <f>$D:$D/$C:$C*100</f>
        <v>71.73486088379705</v>
      </c>
      <c r="G39" s="37">
        <v>653.4</v>
      </c>
      <c r="H39" s="38">
        <f aca="true" t="shared" si="5" ref="H39:H52">$D:$D/$G:$G*100</f>
        <v>201.2396694214876</v>
      </c>
      <c r="I39" s="37">
        <v>1314.9</v>
      </c>
    </row>
    <row r="40" spans="1:9" ht="38.25">
      <c r="A40" s="5" t="s">
        <v>92</v>
      </c>
      <c r="B40" s="37">
        <v>5300</v>
      </c>
      <c r="C40" s="37">
        <v>250</v>
      </c>
      <c r="D40" s="37">
        <v>532.9</v>
      </c>
      <c r="E40" s="38">
        <f t="shared" si="4"/>
        <v>10.054716981132076</v>
      </c>
      <c r="F40" s="38">
        <f>$D:$D/$C:$C*100</f>
        <v>213.15999999999997</v>
      </c>
      <c r="G40" s="37">
        <v>349.4</v>
      </c>
      <c r="H40" s="38">
        <f t="shared" si="5"/>
        <v>152.5186033199771</v>
      </c>
      <c r="I40" s="37">
        <v>532.9</v>
      </c>
    </row>
    <row r="41" spans="1:9" ht="12.75">
      <c r="A41" s="3" t="s">
        <v>20</v>
      </c>
      <c r="B41" s="37">
        <v>1</v>
      </c>
      <c r="C41" s="37">
        <v>0</v>
      </c>
      <c r="D41" s="37">
        <v>0</v>
      </c>
      <c r="E41" s="38">
        <f t="shared" si="4"/>
        <v>0</v>
      </c>
      <c r="F41" s="38">
        <v>0</v>
      </c>
      <c r="G41" s="37">
        <v>0</v>
      </c>
      <c r="H41" s="38" t="e">
        <f t="shared" si="5"/>
        <v>#DIV/0!</v>
      </c>
      <c r="I41" s="37">
        <v>0</v>
      </c>
    </row>
    <row r="42" spans="1:9" ht="25.5">
      <c r="A42" s="4" t="s">
        <v>21</v>
      </c>
      <c r="B42" s="36">
        <v>6026</v>
      </c>
      <c r="C42" s="36">
        <v>180</v>
      </c>
      <c r="D42" s="36">
        <v>99.3</v>
      </c>
      <c r="E42" s="35">
        <f t="shared" si="4"/>
        <v>1.647859276468636</v>
      </c>
      <c r="F42" s="35">
        <f aca="true" t="shared" si="6" ref="F42:F52">$D:$D/$C:$C*100</f>
        <v>55.166666666666664</v>
      </c>
      <c r="G42" s="36">
        <v>3699.9</v>
      </c>
      <c r="H42" s="35">
        <f t="shared" si="5"/>
        <v>2.683856320441093</v>
      </c>
      <c r="I42" s="36">
        <v>99.3</v>
      </c>
    </row>
    <row r="43" spans="1:9" ht="25.5">
      <c r="A43" s="13" t="s">
        <v>98</v>
      </c>
      <c r="B43" s="36">
        <v>0</v>
      </c>
      <c r="C43" s="36">
        <v>0</v>
      </c>
      <c r="D43" s="36">
        <v>0</v>
      </c>
      <c r="E43" s="35" t="e">
        <f t="shared" si="4"/>
        <v>#DIV/0!</v>
      </c>
      <c r="F43" s="35" t="e">
        <f t="shared" si="6"/>
        <v>#DIV/0!</v>
      </c>
      <c r="G43" s="36">
        <v>0</v>
      </c>
      <c r="H43" s="35" t="e">
        <f t="shared" si="5"/>
        <v>#DIV/0!</v>
      </c>
      <c r="I43" s="36">
        <v>0</v>
      </c>
    </row>
    <row r="44" spans="1:9" ht="51">
      <c r="A44" s="13" t="s">
        <v>120</v>
      </c>
      <c r="B44" s="36">
        <v>357</v>
      </c>
      <c r="C44" s="36">
        <v>29.7</v>
      </c>
      <c r="D44" s="36">
        <v>0</v>
      </c>
      <c r="E44" s="35">
        <f t="shared" si="4"/>
        <v>0</v>
      </c>
      <c r="F44" s="35">
        <f t="shared" si="6"/>
        <v>0</v>
      </c>
      <c r="G44" s="36">
        <v>0</v>
      </c>
      <c r="H44" s="35" t="e">
        <f t="shared" si="5"/>
        <v>#DIV/0!</v>
      </c>
      <c r="I44" s="36">
        <v>0</v>
      </c>
    </row>
    <row r="45" spans="1:9" ht="25.5">
      <c r="A45" s="13" t="s">
        <v>99</v>
      </c>
      <c r="B45" s="36">
        <v>1132</v>
      </c>
      <c r="C45" s="36">
        <v>94.5</v>
      </c>
      <c r="D45" s="36">
        <v>170.5</v>
      </c>
      <c r="E45" s="35">
        <f t="shared" si="4"/>
        <v>15.061837455830387</v>
      </c>
      <c r="F45" s="35">
        <f t="shared" si="6"/>
        <v>180.42328042328043</v>
      </c>
      <c r="G45" s="36">
        <v>107.1</v>
      </c>
      <c r="H45" s="35">
        <f t="shared" si="5"/>
        <v>159.19701213818863</v>
      </c>
      <c r="I45" s="36">
        <v>170.5</v>
      </c>
    </row>
    <row r="46" spans="1:9" ht="25.5">
      <c r="A46" s="8" t="s">
        <v>22</v>
      </c>
      <c r="B46" s="48">
        <f>$47:$47+$48:$48</f>
        <v>8120.8</v>
      </c>
      <c r="C46" s="48">
        <f>$47:$47+$48:$48</f>
        <v>500</v>
      </c>
      <c r="D46" s="48">
        <f>$47:$47+$48:$48</f>
        <v>8086.3</v>
      </c>
      <c r="E46" s="35">
        <f t="shared" si="4"/>
        <v>99.57516500837356</v>
      </c>
      <c r="F46" s="35">
        <f t="shared" si="6"/>
        <v>1617.26</v>
      </c>
      <c r="G46" s="48">
        <f>$47:$47+$48:$48</f>
        <v>693.2</v>
      </c>
      <c r="H46" s="35">
        <f t="shared" si="5"/>
        <v>1166.5175995383727</v>
      </c>
      <c r="I46" s="48">
        <f>$47:$47+$48:$48</f>
        <v>8086.3</v>
      </c>
    </row>
    <row r="47" spans="1:9" ht="38.25">
      <c r="A47" s="3" t="s">
        <v>23</v>
      </c>
      <c r="B47" s="37">
        <v>5720.8</v>
      </c>
      <c r="C47" s="37">
        <v>450</v>
      </c>
      <c r="D47" s="37">
        <v>6498.6</v>
      </c>
      <c r="E47" s="38">
        <f t="shared" si="4"/>
        <v>113.59600055936232</v>
      </c>
      <c r="F47" s="38">
        <f t="shared" si="6"/>
        <v>1444.1333333333334</v>
      </c>
      <c r="G47" s="37">
        <v>540.6</v>
      </c>
      <c r="H47" s="38">
        <f t="shared" si="5"/>
        <v>1202.108768035516</v>
      </c>
      <c r="I47" s="37">
        <v>6498.6</v>
      </c>
    </row>
    <row r="48" spans="1:9" ht="12.75">
      <c r="A48" s="3" t="s">
        <v>24</v>
      </c>
      <c r="B48" s="37">
        <v>2400</v>
      </c>
      <c r="C48" s="37">
        <v>50</v>
      </c>
      <c r="D48" s="37">
        <v>1587.7</v>
      </c>
      <c r="E48" s="38">
        <f t="shared" si="4"/>
        <v>66.15416666666667</v>
      </c>
      <c r="F48" s="38">
        <f t="shared" si="6"/>
        <v>3175.4</v>
      </c>
      <c r="G48" s="37">
        <v>152.6</v>
      </c>
      <c r="H48" s="38">
        <f t="shared" si="5"/>
        <v>1040.43250327654</v>
      </c>
      <c r="I48" s="37">
        <v>1587.7</v>
      </c>
    </row>
    <row r="49" spans="1:9" ht="12.75">
      <c r="A49" s="4" t="s">
        <v>25</v>
      </c>
      <c r="B49" s="48">
        <f>B50+B51+B52+B53+B54+B55+B56+B57+B58+B59+B60+B61+B62+B63+B64</f>
        <v>7854.3</v>
      </c>
      <c r="C49" s="48">
        <f>C50+C51+C52+C53+C54+C55+C56+C57+C58+C59+C60+C61+C62+C63+C64</f>
        <v>481</v>
      </c>
      <c r="D49" s="48">
        <f>D50+D51+D52+D53+D54+D55+D56+D57+D58+D59+D60+D61+D62+D63+D64</f>
        <v>525.7</v>
      </c>
      <c r="E49" s="35">
        <f t="shared" si="4"/>
        <v>6.693148975720306</v>
      </c>
      <c r="F49" s="35">
        <f t="shared" si="6"/>
        <v>109.2931392931393</v>
      </c>
      <c r="G49" s="48">
        <f>G50+G51+G52+G53+G54+G55+G56+G57+G58+G60+G61+G62+G63+G64</f>
        <v>899</v>
      </c>
      <c r="H49" s="35">
        <f t="shared" si="5"/>
        <v>58.476084538375986</v>
      </c>
      <c r="I49" s="48">
        <f>I50+I51+I52+I53+I54+I55+I56+I57+I58+I59+I60+I61+I62+I63+I64</f>
        <v>525.7</v>
      </c>
    </row>
    <row r="50" spans="1:9" ht="25.5">
      <c r="A50" s="3" t="s">
        <v>26</v>
      </c>
      <c r="B50" s="37">
        <v>290</v>
      </c>
      <c r="C50" s="37">
        <v>15</v>
      </c>
      <c r="D50" s="37">
        <v>23.8</v>
      </c>
      <c r="E50" s="38">
        <f t="shared" si="4"/>
        <v>8.206896551724139</v>
      </c>
      <c r="F50" s="38">
        <f t="shared" si="6"/>
        <v>158.66666666666666</v>
      </c>
      <c r="G50" s="37">
        <v>18.6</v>
      </c>
      <c r="H50" s="38">
        <f t="shared" si="5"/>
        <v>127.95698924731182</v>
      </c>
      <c r="I50" s="37">
        <v>23.8</v>
      </c>
    </row>
    <row r="51" spans="1:9" ht="25.5">
      <c r="A51" s="3" t="s">
        <v>27</v>
      </c>
      <c r="B51" s="37">
        <v>60</v>
      </c>
      <c r="C51" s="37">
        <v>5</v>
      </c>
      <c r="D51" s="37">
        <v>0</v>
      </c>
      <c r="E51" s="38">
        <f t="shared" si="4"/>
        <v>0</v>
      </c>
      <c r="F51" s="38">
        <f t="shared" si="6"/>
        <v>0</v>
      </c>
      <c r="G51" s="37">
        <v>20</v>
      </c>
      <c r="H51" s="38">
        <f t="shared" si="5"/>
        <v>0</v>
      </c>
      <c r="I51" s="37">
        <v>0</v>
      </c>
    </row>
    <row r="52" spans="1:9" ht="52.5" customHeight="1">
      <c r="A52" s="5" t="s">
        <v>91</v>
      </c>
      <c r="B52" s="37">
        <v>490</v>
      </c>
      <c r="C52" s="37">
        <v>20</v>
      </c>
      <c r="D52" s="37">
        <v>20.4</v>
      </c>
      <c r="E52" s="38">
        <f t="shared" si="4"/>
        <v>4.163265306122449</v>
      </c>
      <c r="F52" s="38">
        <f t="shared" si="6"/>
        <v>102</v>
      </c>
      <c r="G52" s="37">
        <v>26.5</v>
      </c>
      <c r="H52" s="38">
        <f t="shared" si="5"/>
        <v>76.98113207547169</v>
      </c>
      <c r="I52" s="37">
        <v>20.4</v>
      </c>
    </row>
    <row r="53" spans="1:9" ht="25.5">
      <c r="A53" s="3" t="s">
        <v>28</v>
      </c>
      <c r="B53" s="37">
        <v>0</v>
      </c>
      <c r="C53" s="37">
        <v>0</v>
      </c>
      <c r="D53" s="37">
        <v>0</v>
      </c>
      <c r="E53" s="38">
        <v>0</v>
      </c>
      <c r="F53" s="38">
        <v>0</v>
      </c>
      <c r="G53" s="37">
        <v>0</v>
      </c>
      <c r="H53" s="38">
        <v>0</v>
      </c>
      <c r="I53" s="37">
        <v>0</v>
      </c>
    </row>
    <row r="54" spans="1:9" ht="38.25">
      <c r="A54" s="3" t="s">
        <v>29</v>
      </c>
      <c r="B54" s="37">
        <v>790</v>
      </c>
      <c r="C54" s="37">
        <v>250</v>
      </c>
      <c r="D54" s="37">
        <v>13</v>
      </c>
      <c r="E54" s="38">
        <f>$D:$D/$B:$B*100</f>
        <v>1.6455696202531647</v>
      </c>
      <c r="F54" s="38">
        <f>$D:$D/$C:$C*100</f>
        <v>5.2</v>
      </c>
      <c r="G54" s="37">
        <v>490</v>
      </c>
      <c r="H54" s="38">
        <f>$D:$D/$G:$G*100</f>
        <v>2.6530612244897958</v>
      </c>
      <c r="I54" s="37">
        <v>13</v>
      </c>
    </row>
    <row r="55" spans="1:9" ht="63.75">
      <c r="A55" s="3" t="s">
        <v>30</v>
      </c>
      <c r="B55" s="37">
        <v>1600.3</v>
      </c>
      <c r="C55" s="37">
        <v>30</v>
      </c>
      <c r="D55" s="37">
        <v>78.4</v>
      </c>
      <c r="E55" s="38">
        <f>$D:$D/$B:$B*100</f>
        <v>4.899081422233332</v>
      </c>
      <c r="F55" s="38">
        <f>$D:$D/$C:$C*100</f>
        <v>261.33333333333337</v>
      </c>
      <c r="G55" s="37">
        <v>107.5</v>
      </c>
      <c r="H55" s="38">
        <f>$D:$D/$G:$G*100</f>
        <v>72.93023255813954</v>
      </c>
      <c r="I55" s="37">
        <v>78.4</v>
      </c>
    </row>
    <row r="56" spans="1:9" ht="25.5">
      <c r="A56" s="3" t="s">
        <v>31</v>
      </c>
      <c r="B56" s="37">
        <v>415</v>
      </c>
      <c r="C56" s="37">
        <v>0</v>
      </c>
      <c r="D56" s="37">
        <v>7.5</v>
      </c>
      <c r="E56" s="38">
        <f>$D:$D/$B:$B*100</f>
        <v>1.8072289156626504</v>
      </c>
      <c r="F56" s="38">
        <v>0</v>
      </c>
      <c r="G56" s="37">
        <v>6</v>
      </c>
      <c r="H56" s="38">
        <v>0</v>
      </c>
      <c r="I56" s="37">
        <v>7.5</v>
      </c>
    </row>
    <row r="57" spans="1:9" ht="38.25" customHeight="1" hidden="1">
      <c r="A57" s="3" t="s">
        <v>32</v>
      </c>
      <c r="B57" s="37">
        <v>0</v>
      </c>
      <c r="C57" s="37">
        <v>0</v>
      </c>
      <c r="D57" s="37">
        <v>0</v>
      </c>
      <c r="E57" s="38">
        <v>0</v>
      </c>
      <c r="F57" s="38">
        <v>0</v>
      </c>
      <c r="G57" s="37">
        <v>0</v>
      </c>
      <c r="H57" s="38">
        <v>0</v>
      </c>
      <c r="I57" s="37">
        <v>0</v>
      </c>
    </row>
    <row r="58" spans="1:9" ht="81" customHeight="1" hidden="1">
      <c r="A58" s="3" t="s">
        <v>111</v>
      </c>
      <c r="B58" s="37">
        <v>0</v>
      </c>
      <c r="C58" s="37">
        <v>0</v>
      </c>
      <c r="D58" s="37">
        <v>0</v>
      </c>
      <c r="E58" s="38">
        <v>0</v>
      </c>
      <c r="F58" s="38">
        <v>0</v>
      </c>
      <c r="G58" s="37">
        <v>0</v>
      </c>
      <c r="H58" s="38">
        <v>0</v>
      </c>
      <c r="I58" s="37">
        <v>0</v>
      </c>
    </row>
    <row r="59" spans="1:9" ht="67.5" customHeight="1">
      <c r="A59" s="3" t="s">
        <v>130</v>
      </c>
      <c r="B59" s="37">
        <v>0</v>
      </c>
      <c r="C59" s="37">
        <v>0</v>
      </c>
      <c r="D59" s="37">
        <v>0</v>
      </c>
      <c r="E59" s="38" t="e">
        <f>$D:$D/$B:$B*100</f>
        <v>#DIV/0!</v>
      </c>
      <c r="F59" s="38">
        <v>0</v>
      </c>
      <c r="G59" s="37">
        <v>0</v>
      </c>
      <c r="H59" s="38">
        <v>0</v>
      </c>
      <c r="I59" s="37">
        <v>0</v>
      </c>
    </row>
    <row r="60" spans="1:9" ht="78" customHeight="1">
      <c r="A60" s="3" t="s">
        <v>112</v>
      </c>
      <c r="B60" s="37">
        <v>0</v>
      </c>
      <c r="C60" s="37">
        <v>0</v>
      </c>
      <c r="D60" s="37">
        <v>0</v>
      </c>
      <c r="E60" s="38">
        <v>0</v>
      </c>
      <c r="F60" s="38">
        <v>0</v>
      </c>
      <c r="G60" s="37">
        <v>0</v>
      </c>
      <c r="H60" s="38">
        <v>0</v>
      </c>
      <c r="I60" s="37">
        <v>0</v>
      </c>
    </row>
    <row r="61" spans="1:13" ht="80.25" customHeight="1">
      <c r="A61" s="3" t="s">
        <v>102</v>
      </c>
      <c r="B61" s="37">
        <v>1365</v>
      </c>
      <c r="C61" s="37">
        <v>15</v>
      </c>
      <c r="D61" s="37">
        <v>46.4</v>
      </c>
      <c r="E61" s="38">
        <f aca="true" t="shared" si="7" ref="E61:E72">$D:$D/$B:$B*100</f>
        <v>3.399267399267399</v>
      </c>
      <c r="F61" s="38">
        <f>$D:$D/$C:$C*100</f>
        <v>309.3333333333333</v>
      </c>
      <c r="G61" s="37">
        <v>11.3</v>
      </c>
      <c r="H61" s="38">
        <f aca="true" t="shared" si="8" ref="H61:H72">$D:$D/$G:$G*100</f>
        <v>410.6194690265486</v>
      </c>
      <c r="I61" s="37">
        <v>46.4</v>
      </c>
      <c r="M61" s="43"/>
    </row>
    <row r="62" spans="1:9" ht="42" customHeight="1">
      <c r="A62" s="3" t="s">
        <v>105</v>
      </c>
      <c r="B62" s="37">
        <v>420</v>
      </c>
      <c r="C62" s="37">
        <v>5</v>
      </c>
      <c r="D62" s="37">
        <v>200.3</v>
      </c>
      <c r="E62" s="38">
        <f t="shared" si="7"/>
        <v>47.6904761904762</v>
      </c>
      <c r="F62" s="38">
        <f>$D:$D/$C:$C*100</f>
        <v>4006</v>
      </c>
      <c r="G62" s="37">
        <v>0</v>
      </c>
      <c r="H62" s="38" t="e">
        <f t="shared" si="8"/>
        <v>#DIV/0!</v>
      </c>
      <c r="I62" s="37">
        <v>200.3</v>
      </c>
    </row>
    <row r="63" spans="1:9" ht="54.75" customHeight="1">
      <c r="A63" s="3" t="s">
        <v>109</v>
      </c>
      <c r="B63" s="37">
        <v>30</v>
      </c>
      <c r="C63" s="37">
        <v>0</v>
      </c>
      <c r="D63" s="37">
        <v>1</v>
      </c>
      <c r="E63" s="38">
        <f t="shared" si="7"/>
        <v>3.3333333333333335</v>
      </c>
      <c r="F63" s="38" t="e">
        <f>$D:$D/$C:$C*100</f>
        <v>#DIV/0!</v>
      </c>
      <c r="G63" s="37">
        <v>8.8</v>
      </c>
      <c r="H63" s="38">
        <f t="shared" si="8"/>
        <v>11.363636363636363</v>
      </c>
      <c r="I63" s="37">
        <v>1</v>
      </c>
    </row>
    <row r="64" spans="1:9" ht="38.25">
      <c r="A64" s="3" t="s">
        <v>33</v>
      </c>
      <c r="B64" s="37">
        <v>2394</v>
      </c>
      <c r="C64" s="37">
        <v>141</v>
      </c>
      <c r="D64" s="37">
        <v>134.9</v>
      </c>
      <c r="E64" s="38">
        <f t="shared" si="7"/>
        <v>5.634920634920635</v>
      </c>
      <c r="F64" s="38">
        <f>$D:$D/$C:$C*100</f>
        <v>95.67375886524823</v>
      </c>
      <c r="G64" s="37">
        <v>210.3</v>
      </c>
      <c r="H64" s="38">
        <f t="shared" si="8"/>
        <v>64.14645744174989</v>
      </c>
      <c r="I64" s="37">
        <v>134.9</v>
      </c>
    </row>
    <row r="65" spans="1:9" ht="12.75">
      <c r="A65" s="6" t="s">
        <v>34</v>
      </c>
      <c r="B65" s="36">
        <v>0</v>
      </c>
      <c r="C65" s="36">
        <v>0</v>
      </c>
      <c r="D65" s="36">
        <v>3.8</v>
      </c>
      <c r="E65" s="35" t="e">
        <f t="shared" si="7"/>
        <v>#DIV/0!</v>
      </c>
      <c r="F65" s="35">
        <v>0</v>
      </c>
      <c r="G65" s="36">
        <v>4.3</v>
      </c>
      <c r="H65" s="35">
        <f t="shared" si="8"/>
        <v>88.37209302325581</v>
      </c>
      <c r="I65" s="36">
        <v>3.8</v>
      </c>
    </row>
    <row r="66" spans="1:9" ht="12.75">
      <c r="A66" s="8" t="s">
        <v>35</v>
      </c>
      <c r="B66" s="48">
        <f>B65+B49+B46+B42+B36+B33+B29+B24+B20+B7+B43+B44+B45+B15</f>
        <v>491647.29999999993</v>
      </c>
      <c r="C66" s="48">
        <f>C65+C49+C46+C42+C36+C33+C29+C24+C20+C7+C43+C44+C45+C15</f>
        <v>33703.5</v>
      </c>
      <c r="D66" s="48">
        <f>D65+D49+D46+D42+D36+D33+D29+D24+D20+D7+D43+D44+D45+D15</f>
        <v>54847.1</v>
      </c>
      <c r="E66" s="35">
        <f t="shared" si="7"/>
        <v>11.155781797235539</v>
      </c>
      <c r="F66" s="35">
        <f aca="true" t="shared" si="9" ref="F66:F72">$D:$D/$C:$C*100</f>
        <v>162.73413740412715</v>
      </c>
      <c r="G66" s="48">
        <f>G65+G49+G46+G42+G36+G33+G29+G24+G20+G7+G43+G44+G45+G15</f>
        <v>50336.09999999999</v>
      </c>
      <c r="H66" s="35">
        <f t="shared" si="8"/>
        <v>108.96175905562808</v>
      </c>
      <c r="I66" s="48">
        <f>I65+I49+I46+I42+I36+I33+I29+I24+I20+I7+I43+I44+I45+I15</f>
        <v>54847.1</v>
      </c>
    </row>
    <row r="67" spans="1:9" ht="12.75">
      <c r="A67" s="8" t="s">
        <v>36</v>
      </c>
      <c r="B67" s="48">
        <f>B68+B73+B74+B75</f>
        <v>1351756.4</v>
      </c>
      <c r="C67" s="48">
        <f>C68+C73+C74+C75</f>
        <v>37677.6</v>
      </c>
      <c r="D67" s="48">
        <f>D68+D73+D74+D75</f>
        <v>33646.5</v>
      </c>
      <c r="E67" s="35">
        <f t="shared" si="7"/>
        <v>2.4890949286424684</v>
      </c>
      <c r="F67" s="35">
        <f t="shared" si="9"/>
        <v>89.30107013185552</v>
      </c>
      <c r="G67" s="48">
        <f>G68+G73+G75</f>
        <v>24049.899999999998</v>
      </c>
      <c r="H67" s="35">
        <f t="shared" si="8"/>
        <v>139.90286861899634</v>
      </c>
      <c r="I67" s="48">
        <f>I68+I73+I74+I75</f>
        <v>33646.5</v>
      </c>
    </row>
    <row r="68" spans="1:9" ht="25.5">
      <c r="A68" s="8" t="s">
        <v>37</v>
      </c>
      <c r="B68" s="48">
        <f>SUM(B69:B72)</f>
        <v>1351756.4</v>
      </c>
      <c r="C68" s="48">
        <f>SUM(C69:C72)</f>
        <v>37677.6</v>
      </c>
      <c r="D68" s="48">
        <f>SUM(D69:D72)</f>
        <v>37239.5</v>
      </c>
      <c r="E68" s="35">
        <f t="shared" si="7"/>
        <v>2.7548972581154416</v>
      </c>
      <c r="F68" s="35">
        <f t="shared" si="9"/>
        <v>98.83724016391703</v>
      </c>
      <c r="G68" s="48">
        <f>$69:$69+$70:$70+$71:$71+G72</f>
        <v>30817.6</v>
      </c>
      <c r="H68" s="35">
        <f t="shared" si="8"/>
        <v>120.8384170084627</v>
      </c>
      <c r="I68" s="48">
        <f>SUM(I69:I72)</f>
        <v>37239.5</v>
      </c>
    </row>
    <row r="69" spans="1:9" ht="12.75">
      <c r="A69" s="3" t="s">
        <v>38</v>
      </c>
      <c r="B69" s="37">
        <v>395839.2</v>
      </c>
      <c r="C69" s="37">
        <v>0</v>
      </c>
      <c r="D69" s="37">
        <v>0</v>
      </c>
      <c r="E69" s="38">
        <f t="shared" si="7"/>
        <v>0</v>
      </c>
      <c r="F69" s="38" t="e">
        <f t="shared" si="9"/>
        <v>#DIV/0!</v>
      </c>
      <c r="G69" s="37">
        <v>3495</v>
      </c>
      <c r="H69" s="38">
        <f t="shared" si="8"/>
        <v>0</v>
      </c>
      <c r="I69" s="37">
        <v>0</v>
      </c>
    </row>
    <row r="70" spans="1:9" ht="12.75">
      <c r="A70" s="3" t="s">
        <v>39</v>
      </c>
      <c r="B70" s="37">
        <v>93110</v>
      </c>
      <c r="C70" s="37">
        <v>10251.1</v>
      </c>
      <c r="D70" s="37">
        <v>10251.1</v>
      </c>
      <c r="E70" s="38">
        <f t="shared" si="7"/>
        <v>11.009665986467619</v>
      </c>
      <c r="F70" s="38">
        <f t="shared" si="9"/>
        <v>100</v>
      </c>
      <c r="G70" s="37">
        <v>3935.1</v>
      </c>
      <c r="H70" s="38">
        <f t="shared" si="8"/>
        <v>260.5041803257859</v>
      </c>
      <c r="I70" s="37">
        <v>10251.1</v>
      </c>
    </row>
    <row r="71" spans="1:9" ht="12.75">
      <c r="A71" s="3" t="s">
        <v>40</v>
      </c>
      <c r="B71" s="37">
        <v>859813.5</v>
      </c>
      <c r="C71" s="37">
        <v>27426.5</v>
      </c>
      <c r="D71" s="37">
        <v>26988.4</v>
      </c>
      <c r="E71" s="38">
        <f t="shared" si="7"/>
        <v>3.138866742613369</v>
      </c>
      <c r="F71" s="38">
        <f t="shared" si="9"/>
        <v>98.40263978269192</v>
      </c>
      <c r="G71" s="37">
        <v>23387.5</v>
      </c>
      <c r="H71" s="38">
        <f t="shared" si="8"/>
        <v>115.39668626402995</v>
      </c>
      <c r="I71" s="37">
        <v>26988.4</v>
      </c>
    </row>
    <row r="72" spans="1:9" ht="12.75">
      <c r="A72" s="3" t="s">
        <v>125</v>
      </c>
      <c r="B72" s="37">
        <v>2993.7</v>
      </c>
      <c r="C72" s="37">
        <v>0</v>
      </c>
      <c r="D72" s="37">
        <v>0</v>
      </c>
      <c r="E72" s="38">
        <f t="shared" si="7"/>
        <v>0</v>
      </c>
      <c r="F72" s="38" t="e">
        <f t="shared" si="9"/>
        <v>#DIV/0!</v>
      </c>
      <c r="G72" s="37">
        <v>0</v>
      </c>
      <c r="H72" s="38" t="e">
        <f t="shared" si="8"/>
        <v>#DIV/0!</v>
      </c>
      <c r="I72" s="37">
        <v>0</v>
      </c>
    </row>
    <row r="73" spans="1:9" ht="30" customHeight="1">
      <c r="A73" s="8" t="s">
        <v>129</v>
      </c>
      <c r="B73" s="36">
        <v>0</v>
      </c>
      <c r="C73" s="36">
        <v>0</v>
      </c>
      <c r="D73" s="36">
        <v>0</v>
      </c>
      <c r="E73" s="35">
        <v>0</v>
      </c>
      <c r="F73" s="35">
        <v>0</v>
      </c>
      <c r="G73" s="36">
        <v>0</v>
      </c>
      <c r="H73" s="35">
        <v>0</v>
      </c>
      <c r="I73" s="36">
        <v>0</v>
      </c>
    </row>
    <row r="74" spans="1:9" ht="66.75" customHeight="1">
      <c r="A74" s="8" t="s">
        <v>127</v>
      </c>
      <c r="B74" s="36">
        <v>0</v>
      </c>
      <c r="C74" s="36">
        <v>0</v>
      </c>
      <c r="D74" s="36">
        <v>10.3</v>
      </c>
      <c r="E74" s="35"/>
      <c r="F74" s="35"/>
      <c r="G74" s="36"/>
      <c r="H74" s="35"/>
      <c r="I74" s="36">
        <v>10.3</v>
      </c>
    </row>
    <row r="75" spans="1:9" ht="24.75" customHeight="1">
      <c r="A75" s="8" t="s">
        <v>42</v>
      </c>
      <c r="B75" s="36">
        <v>0</v>
      </c>
      <c r="C75" s="36">
        <v>0</v>
      </c>
      <c r="D75" s="36">
        <v>-3603.3</v>
      </c>
      <c r="E75" s="35">
        <v>0</v>
      </c>
      <c r="F75" s="35">
        <v>0</v>
      </c>
      <c r="G75" s="36">
        <v>-6767.7</v>
      </c>
      <c r="H75" s="35">
        <f>$D:$D/$G:$G*100</f>
        <v>53.242608271643256</v>
      </c>
      <c r="I75" s="36">
        <v>-3603.3</v>
      </c>
    </row>
    <row r="76" spans="1:9" ht="23.25" customHeight="1">
      <c r="A76" s="6" t="s">
        <v>41</v>
      </c>
      <c r="B76" s="48">
        <f>B67+B66</f>
        <v>1843403.6999999997</v>
      </c>
      <c r="C76" s="48">
        <f>C67+C66</f>
        <v>71381.1</v>
      </c>
      <c r="D76" s="48">
        <f>D67+D66</f>
        <v>88493.6</v>
      </c>
      <c r="E76" s="35">
        <f>$D:$D/$B:$B*100</f>
        <v>4.800554539409898</v>
      </c>
      <c r="F76" s="35">
        <f>$D:$D/$C:$C*100</f>
        <v>123.97343274340128</v>
      </c>
      <c r="G76" s="48">
        <f>G67+G66</f>
        <v>74385.99999999999</v>
      </c>
      <c r="H76" s="35">
        <f>$D:$D/$G:$G*100</f>
        <v>118.96539671443553</v>
      </c>
      <c r="I76" s="48">
        <f>I67+I66</f>
        <v>88493.6</v>
      </c>
    </row>
    <row r="77" spans="1:9" ht="24" customHeight="1">
      <c r="A77" s="56" t="s">
        <v>43</v>
      </c>
      <c r="B77" s="57"/>
      <c r="C77" s="57"/>
      <c r="D77" s="57"/>
      <c r="E77" s="57"/>
      <c r="F77" s="57"/>
      <c r="G77" s="57"/>
      <c r="H77" s="57"/>
      <c r="I77" s="58"/>
    </row>
    <row r="78" spans="1:9" ht="12.75">
      <c r="A78" s="14" t="s">
        <v>44</v>
      </c>
      <c r="B78" s="48">
        <f>B79+B80+B81+B82+B83+B84+B85+B86</f>
        <v>192868.40000000002</v>
      </c>
      <c r="C78" s="48">
        <f>C79+C80+C81+C82+C83+C84+C85+C86</f>
        <v>8344.8</v>
      </c>
      <c r="D78" s="48">
        <f>D79+D80+D81+D82+D83+D84+D85+D86</f>
        <v>5465.5</v>
      </c>
      <c r="E78" s="35">
        <f>$D:$D/$B:$B*100</f>
        <v>2.8337975531502306</v>
      </c>
      <c r="F78" s="35">
        <f>$D:$D/$C:$C*100</f>
        <v>65.49587767232289</v>
      </c>
      <c r="G78" s="48">
        <f>G79+G80+G81+G82+G83+G84+G85+G86</f>
        <v>5088.8</v>
      </c>
      <c r="H78" s="35">
        <f>$D:$D/$G:$G*100</f>
        <v>107.40253104857726</v>
      </c>
      <c r="I78" s="48">
        <f>I79+I80+I81+I82+I83+I84+I85+I86</f>
        <v>5465.5</v>
      </c>
    </row>
    <row r="79" spans="1:9" ht="12.75">
      <c r="A79" s="15" t="s">
        <v>45</v>
      </c>
      <c r="B79" s="49">
        <v>1795.1</v>
      </c>
      <c r="C79" s="49">
        <v>60</v>
      </c>
      <c r="D79" s="49">
        <v>33.2</v>
      </c>
      <c r="E79" s="38">
        <f>$D:$D/$B:$B*100</f>
        <v>1.8494791376524988</v>
      </c>
      <c r="F79" s="38">
        <f>$D:$D/$C:$C*100</f>
        <v>55.333333333333336</v>
      </c>
      <c r="G79" s="49">
        <v>28.2</v>
      </c>
      <c r="H79" s="38">
        <f>$D:$D/$G:$G*100</f>
        <v>117.73049645390073</v>
      </c>
      <c r="I79" s="49">
        <v>33.2</v>
      </c>
    </row>
    <row r="80" spans="1:9" ht="14.25" customHeight="1">
      <c r="A80" s="15" t="s">
        <v>46</v>
      </c>
      <c r="B80" s="49">
        <v>6940.7</v>
      </c>
      <c r="C80" s="49">
        <v>552.7</v>
      </c>
      <c r="D80" s="49">
        <v>250.2</v>
      </c>
      <c r="E80" s="38">
        <f>$D:$D/$B:$B*100</f>
        <v>3.6048237209503364</v>
      </c>
      <c r="F80" s="38">
        <f>$D:$D/$C:$C*100</f>
        <v>45.26868102044509</v>
      </c>
      <c r="G80" s="49">
        <v>119.2</v>
      </c>
      <c r="H80" s="38">
        <f>$D:$D/$G:$G*100</f>
        <v>209.8993288590604</v>
      </c>
      <c r="I80" s="49">
        <v>250.2</v>
      </c>
    </row>
    <row r="81" spans="1:9" ht="25.5">
      <c r="A81" s="15" t="s">
        <v>47</v>
      </c>
      <c r="B81" s="49">
        <v>39316.8</v>
      </c>
      <c r="C81" s="49">
        <v>1587.6</v>
      </c>
      <c r="D81" s="49">
        <v>898.1</v>
      </c>
      <c r="E81" s="38">
        <f>$D:$D/$B:$B*100</f>
        <v>2.284265250478167</v>
      </c>
      <c r="F81" s="38">
        <f>$D:$D/$C:$C*100</f>
        <v>56.56966490299824</v>
      </c>
      <c r="G81" s="49">
        <v>1905.5</v>
      </c>
      <c r="H81" s="38">
        <f>$D:$D/$G:$G*100</f>
        <v>47.131986355287324</v>
      </c>
      <c r="I81" s="49">
        <v>898.1</v>
      </c>
    </row>
    <row r="82" spans="1:9" ht="12.75">
      <c r="A82" s="15" t="s">
        <v>93</v>
      </c>
      <c r="B82" s="37">
        <v>23.5</v>
      </c>
      <c r="C82" s="37">
        <v>0</v>
      </c>
      <c r="D82" s="37">
        <v>0</v>
      </c>
      <c r="E82" s="38">
        <v>0</v>
      </c>
      <c r="F82" s="38">
        <v>0</v>
      </c>
      <c r="G82" s="37">
        <v>0</v>
      </c>
      <c r="H82" s="38">
        <v>0</v>
      </c>
      <c r="I82" s="37">
        <v>0</v>
      </c>
    </row>
    <row r="83" spans="1:9" ht="25.5">
      <c r="A83" s="3" t="s">
        <v>48</v>
      </c>
      <c r="B83" s="49">
        <v>11910.7</v>
      </c>
      <c r="C83" s="49">
        <v>539.1</v>
      </c>
      <c r="D83" s="49">
        <v>446.3</v>
      </c>
      <c r="E83" s="38">
        <f>$D:$D/$B:$B*100</f>
        <v>3.7470509709756774</v>
      </c>
      <c r="F83" s="38">
        <f>$D:$D/$C:$C*100</f>
        <v>82.7861250231868</v>
      </c>
      <c r="G83" s="49">
        <v>228.5</v>
      </c>
      <c r="H83" s="38">
        <f>$D:$D/$G:$G*100</f>
        <v>195.31728665207876</v>
      </c>
      <c r="I83" s="49">
        <v>446.3</v>
      </c>
    </row>
    <row r="84" spans="1:9" ht="12.75">
      <c r="A84" s="15" t="s">
        <v>49</v>
      </c>
      <c r="B84" s="49">
        <v>0</v>
      </c>
      <c r="C84" s="49">
        <v>0</v>
      </c>
      <c r="D84" s="49">
        <v>0</v>
      </c>
      <c r="E84" s="38">
        <v>0</v>
      </c>
      <c r="F84" s="38">
        <v>0</v>
      </c>
      <c r="G84" s="49">
        <v>0</v>
      </c>
      <c r="H84" s="38">
        <v>0</v>
      </c>
      <c r="I84" s="49">
        <v>0</v>
      </c>
    </row>
    <row r="85" spans="1:9" ht="12.75">
      <c r="A85" s="15" t="s">
        <v>50</v>
      </c>
      <c r="B85" s="49">
        <v>2000</v>
      </c>
      <c r="C85" s="49">
        <v>0</v>
      </c>
      <c r="D85" s="49">
        <v>0</v>
      </c>
      <c r="E85" s="38">
        <f>$D:$D/$B:$B*100</f>
        <v>0</v>
      </c>
      <c r="F85" s="38">
        <v>0</v>
      </c>
      <c r="G85" s="49">
        <v>0</v>
      </c>
      <c r="H85" s="38">
        <v>0</v>
      </c>
      <c r="I85" s="49">
        <v>0</v>
      </c>
    </row>
    <row r="86" spans="1:9" ht="12.75">
      <c r="A86" s="3" t="s">
        <v>51</v>
      </c>
      <c r="B86" s="49">
        <v>130881.6</v>
      </c>
      <c r="C86" s="49">
        <v>5605.4</v>
      </c>
      <c r="D86" s="49">
        <v>3837.7</v>
      </c>
      <c r="E86" s="38">
        <f>$D:$D/$B:$B*100</f>
        <v>2.932192149240229</v>
      </c>
      <c r="F86" s="38">
        <f>$D:$D/$C:$C*100</f>
        <v>68.46433795982446</v>
      </c>
      <c r="G86" s="49">
        <v>2807.4</v>
      </c>
      <c r="H86" s="38">
        <f>$D:$D/$G:$G*100</f>
        <v>136.69943720168126</v>
      </c>
      <c r="I86" s="49">
        <v>3837.7</v>
      </c>
    </row>
    <row r="87" spans="1:9" ht="12.75">
      <c r="A87" s="14" t="s">
        <v>52</v>
      </c>
      <c r="B87" s="36">
        <v>411.1</v>
      </c>
      <c r="C87" s="36">
        <v>34.3</v>
      </c>
      <c r="D87" s="36">
        <v>5.5</v>
      </c>
      <c r="E87" s="35">
        <f>$D:$D/$B:$B*100</f>
        <v>1.3378739965945023</v>
      </c>
      <c r="F87" s="35">
        <f>$D:$D/$C:$C*100</f>
        <v>16.034985422740526</v>
      </c>
      <c r="G87" s="36">
        <v>0</v>
      </c>
      <c r="H87" s="35">
        <v>0</v>
      </c>
      <c r="I87" s="36">
        <v>5.5</v>
      </c>
    </row>
    <row r="88" spans="1:9" ht="25.5">
      <c r="A88" s="16" t="s">
        <v>53</v>
      </c>
      <c r="B88" s="36">
        <v>7187.6</v>
      </c>
      <c r="C88" s="36">
        <v>345.1</v>
      </c>
      <c r="D88" s="36">
        <v>209.6</v>
      </c>
      <c r="E88" s="35">
        <f>$D:$D/$B:$B*100</f>
        <v>2.91613334075352</v>
      </c>
      <c r="F88" s="35">
        <f>$D:$D/$C:$C*100</f>
        <v>60.73601854534917</v>
      </c>
      <c r="G88" s="36">
        <v>110.5</v>
      </c>
      <c r="H88" s="35">
        <v>0</v>
      </c>
      <c r="I88" s="36">
        <v>209.6</v>
      </c>
    </row>
    <row r="89" spans="1:9" ht="12.75">
      <c r="A89" s="14" t="s">
        <v>54</v>
      </c>
      <c r="B89" s="48">
        <f>B90+B91+B92+B93</f>
        <v>88810.7</v>
      </c>
      <c r="C89" s="48">
        <f>C90+C91+C92+C93</f>
        <v>169.2</v>
      </c>
      <c r="D89" s="48">
        <f>D90+D91+D92+D93</f>
        <v>104.2</v>
      </c>
      <c r="E89" s="35">
        <f>$D:$D/$B:$B*100</f>
        <v>0.1173282048221667</v>
      </c>
      <c r="F89" s="35">
        <f>$D:$D/$C:$C*100</f>
        <v>61.583924349881805</v>
      </c>
      <c r="G89" s="48">
        <f>G90+G91+G92+G93</f>
        <v>0</v>
      </c>
      <c r="H89" s="35" t="e">
        <f>$D:$D/$G:$G*100</f>
        <v>#DIV/0!</v>
      </c>
      <c r="I89" s="48">
        <f>I90+I91+I92+I93</f>
        <v>104.2</v>
      </c>
    </row>
    <row r="90" spans="1:9" ht="12.75">
      <c r="A90" s="17" t="s">
        <v>124</v>
      </c>
      <c r="B90" s="49">
        <v>0</v>
      </c>
      <c r="C90" s="49">
        <v>0</v>
      </c>
      <c r="D90" s="49">
        <v>0</v>
      </c>
      <c r="E90" s="38">
        <v>0</v>
      </c>
      <c r="F90" s="38">
        <v>0</v>
      </c>
      <c r="G90" s="49">
        <v>0</v>
      </c>
      <c r="H90" s="38">
        <v>0</v>
      </c>
      <c r="I90" s="49">
        <v>0</v>
      </c>
    </row>
    <row r="91" spans="1:9" ht="12.75">
      <c r="A91" s="15" t="s">
        <v>55</v>
      </c>
      <c r="B91" s="49">
        <v>23156.2</v>
      </c>
      <c r="C91" s="49">
        <v>60</v>
      </c>
      <c r="D91" s="49">
        <v>0</v>
      </c>
      <c r="E91" s="38">
        <f aca="true" t="shared" si="10" ref="E91:E117">$D:$D/$B:$B*100</f>
        <v>0</v>
      </c>
      <c r="F91" s="38">
        <f aca="true" t="shared" si="11" ref="F91:F97">$D:$D/$C:$C*100</f>
        <v>0</v>
      </c>
      <c r="G91" s="49">
        <v>0</v>
      </c>
      <c r="H91" s="38" t="e">
        <f aca="true" t="shared" si="12" ref="H91:H97">$D:$D/$G:$G*100</f>
        <v>#DIV/0!</v>
      </c>
      <c r="I91" s="49">
        <v>0</v>
      </c>
    </row>
    <row r="92" spans="1:9" ht="12.75">
      <c r="A92" s="17" t="s">
        <v>100</v>
      </c>
      <c r="B92" s="37">
        <v>61717.6</v>
      </c>
      <c r="C92" s="37">
        <v>0</v>
      </c>
      <c r="D92" s="37">
        <v>0</v>
      </c>
      <c r="E92" s="38">
        <f t="shared" si="10"/>
        <v>0</v>
      </c>
      <c r="F92" s="38" t="e">
        <f t="shared" si="11"/>
        <v>#DIV/0!</v>
      </c>
      <c r="G92" s="37">
        <v>0</v>
      </c>
      <c r="H92" s="38" t="e">
        <f t="shared" si="12"/>
        <v>#DIV/0!</v>
      </c>
      <c r="I92" s="37">
        <v>0</v>
      </c>
    </row>
    <row r="93" spans="1:9" ht="12.75">
      <c r="A93" s="15" t="s">
        <v>56</v>
      </c>
      <c r="B93" s="49">
        <v>3936.9</v>
      </c>
      <c r="C93" s="49">
        <v>109.2</v>
      </c>
      <c r="D93" s="49">
        <v>104.2</v>
      </c>
      <c r="E93" s="38">
        <f t="shared" si="10"/>
        <v>2.646752521019076</v>
      </c>
      <c r="F93" s="38">
        <f t="shared" si="11"/>
        <v>95.42124542124543</v>
      </c>
      <c r="G93" s="49">
        <v>0</v>
      </c>
      <c r="H93" s="38" t="e">
        <f t="shared" si="12"/>
        <v>#DIV/0!</v>
      </c>
      <c r="I93" s="49">
        <v>104.2</v>
      </c>
    </row>
    <row r="94" spans="1:9" ht="12.75">
      <c r="A94" s="14" t="s">
        <v>57</v>
      </c>
      <c r="B94" s="48">
        <f>B95+B96+B97+B98</f>
        <v>167701.8</v>
      </c>
      <c r="C94" s="48">
        <f>C95+C96+C97+C98</f>
        <v>2120</v>
      </c>
      <c r="D94" s="48">
        <f>D95+D96+D97+D98</f>
        <v>1301.7</v>
      </c>
      <c r="E94" s="35">
        <f t="shared" si="10"/>
        <v>0.7761991821196911</v>
      </c>
      <c r="F94" s="35">
        <f t="shared" si="11"/>
        <v>61.40094339622642</v>
      </c>
      <c r="G94" s="48">
        <f>G95+G96+G97+G98</f>
        <v>7022</v>
      </c>
      <c r="H94" s="35">
        <f t="shared" si="12"/>
        <v>18.537453716889775</v>
      </c>
      <c r="I94" s="48">
        <f>I95+I96+I97+I98</f>
        <v>1301.7</v>
      </c>
    </row>
    <row r="95" spans="1:9" ht="12.75">
      <c r="A95" s="15" t="s">
        <v>58</v>
      </c>
      <c r="B95" s="49">
        <v>25889</v>
      </c>
      <c r="C95" s="49">
        <v>100</v>
      </c>
      <c r="D95" s="49">
        <v>0</v>
      </c>
      <c r="E95" s="38">
        <f t="shared" si="10"/>
        <v>0</v>
      </c>
      <c r="F95" s="38">
        <f t="shared" si="11"/>
        <v>0</v>
      </c>
      <c r="G95" s="49">
        <v>5813.6</v>
      </c>
      <c r="H95" s="38">
        <f t="shared" si="12"/>
        <v>0</v>
      </c>
      <c r="I95" s="49">
        <v>0</v>
      </c>
    </row>
    <row r="96" spans="1:9" ht="12.75">
      <c r="A96" s="15" t="s">
        <v>59</v>
      </c>
      <c r="B96" s="49">
        <v>99207.8</v>
      </c>
      <c r="C96" s="49">
        <v>120</v>
      </c>
      <c r="D96" s="49">
        <v>0</v>
      </c>
      <c r="E96" s="38">
        <f t="shared" si="10"/>
        <v>0</v>
      </c>
      <c r="F96" s="38">
        <f t="shared" si="11"/>
        <v>0</v>
      </c>
      <c r="G96" s="49">
        <v>0</v>
      </c>
      <c r="H96" s="38" t="e">
        <f t="shared" si="12"/>
        <v>#DIV/0!</v>
      </c>
      <c r="I96" s="49">
        <v>0</v>
      </c>
    </row>
    <row r="97" spans="1:9" ht="12.75">
      <c r="A97" s="15" t="s">
        <v>60</v>
      </c>
      <c r="B97" s="49">
        <v>42605</v>
      </c>
      <c r="C97" s="49">
        <v>1900</v>
      </c>
      <c r="D97" s="49">
        <v>1301.7</v>
      </c>
      <c r="E97" s="38">
        <f t="shared" si="10"/>
        <v>3.0552752024410283</v>
      </c>
      <c r="F97" s="38">
        <f t="shared" si="11"/>
        <v>68.51052631578948</v>
      </c>
      <c r="G97" s="49">
        <v>1208.4</v>
      </c>
      <c r="H97" s="38">
        <f t="shared" si="12"/>
        <v>107.72095332671302</v>
      </c>
      <c r="I97" s="49">
        <v>1301.7</v>
      </c>
    </row>
    <row r="98" spans="1:9" ht="12.75">
      <c r="A98" s="15" t="s">
        <v>61</v>
      </c>
      <c r="B98" s="49">
        <v>0</v>
      </c>
      <c r="C98" s="49">
        <v>0</v>
      </c>
      <c r="D98" s="49">
        <v>0</v>
      </c>
      <c r="E98" s="38" t="e">
        <f t="shared" si="10"/>
        <v>#DIV/0!</v>
      </c>
      <c r="F98" s="38">
        <v>0</v>
      </c>
      <c r="G98" s="49">
        <v>0</v>
      </c>
      <c r="H98" s="38">
        <v>0</v>
      </c>
      <c r="I98" s="49">
        <v>0</v>
      </c>
    </row>
    <row r="99" spans="1:9" ht="12.75">
      <c r="A99" s="18" t="s">
        <v>62</v>
      </c>
      <c r="B99" s="48">
        <f>B100+B101+B102+B103+B104</f>
        <v>1056926.9</v>
      </c>
      <c r="C99" s="48">
        <f>C100+C101+C102+C103+C104</f>
        <v>36732.9</v>
      </c>
      <c r="D99" s="48">
        <f>D100+D101+D102+D103+D104</f>
        <v>35443.399999999994</v>
      </c>
      <c r="E99" s="35">
        <f t="shared" si="10"/>
        <v>3.3534391072835783</v>
      </c>
      <c r="F99" s="35">
        <f aca="true" t="shared" si="13" ref="F99:F117">$D:$D/$C:$C*100</f>
        <v>96.48952301615171</v>
      </c>
      <c r="G99" s="48">
        <f>G100+G101+G102+G103+G104</f>
        <v>31578.8</v>
      </c>
      <c r="H99" s="35">
        <f aca="true" t="shared" si="14" ref="H99:H115">$D:$D/$G:$G*100</f>
        <v>112.2379571104665</v>
      </c>
      <c r="I99" s="48">
        <f>I100+I101+I102+I103+I104</f>
        <v>35443.399999999994</v>
      </c>
    </row>
    <row r="100" spans="1:9" ht="12.75">
      <c r="A100" s="15" t="s">
        <v>63</v>
      </c>
      <c r="B100" s="49">
        <v>427700.5</v>
      </c>
      <c r="C100" s="49">
        <v>15728.6</v>
      </c>
      <c r="D100" s="49">
        <v>15317.4</v>
      </c>
      <c r="E100" s="38">
        <f t="shared" si="10"/>
        <v>3.5813378754525655</v>
      </c>
      <c r="F100" s="38">
        <f t="shared" si="13"/>
        <v>97.38565415866638</v>
      </c>
      <c r="G100" s="49">
        <v>13491.9</v>
      </c>
      <c r="H100" s="38">
        <f t="shared" si="14"/>
        <v>113.53034042647812</v>
      </c>
      <c r="I100" s="49">
        <v>15317.4</v>
      </c>
    </row>
    <row r="101" spans="1:9" ht="12.75">
      <c r="A101" s="15" t="s">
        <v>64</v>
      </c>
      <c r="B101" s="49">
        <v>458905.2</v>
      </c>
      <c r="C101" s="49">
        <v>14559.3</v>
      </c>
      <c r="D101" s="49">
        <v>14550.8</v>
      </c>
      <c r="E101" s="38">
        <f t="shared" si="10"/>
        <v>3.1707638091701726</v>
      </c>
      <c r="F101" s="38">
        <f t="shared" si="13"/>
        <v>99.94161807229743</v>
      </c>
      <c r="G101" s="49">
        <v>13481.2</v>
      </c>
      <c r="H101" s="38">
        <f t="shared" si="14"/>
        <v>107.93401180903777</v>
      </c>
      <c r="I101" s="49">
        <v>14550.8</v>
      </c>
    </row>
    <row r="102" spans="1:9" ht="12.75">
      <c r="A102" s="15" t="s">
        <v>128</v>
      </c>
      <c r="B102" s="49">
        <v>87380</v>
      </c>
      <c r="C102" s="49">
        <v>3899</v>
      </c>
      <c r="D102" s="49">
        <v>3899</v>
      </c>
      <c r="E102" s="38">
        <f t="shared" si="10"/>
        <v>4.462119478141451</v>
      </c>
      <c r="F102" s="38">
        <f t="shared" si="13"/>
        <v>100</v>
      </c>
      <c r="G102" s="49">
        <v>2883.6</v>
      </c>
      <c r="H102" s="38">
        <f t="shared" si="14"/>
        <v>135.21292828408932</v>
      </c>
      <c r="I102" s="49">
        <v>3899</v>
      </c>
    </row>
    <row r="103" spans="1:9" ht="12.75">
      <c r="A103" s="15" t="s">
        <v>65</v>
      </c>
      <c r="B103" s="49">
        <v>31442.2</v>
      </c>
      <c r="C103" s="49">
        <v>836.5</v>
      </c>
      <c r="D103" s="49">
        <v>500</v>
      </c>
      <c r="E103" s="38">
        <f t="shared" si="10"/>
        <v>1.590219513901699</v>
      </c>
      <c r="F103" s="38">
        <f t="shared" si="13"/>
        <v>59.77286312014346</v>
      </c>
      <c r="G103" s="49">
        <v>535.9</v>
      </c>
      <c r="H103" s="38">
        <f t="shared" si="14"/>
        <v>93.3009889904833</v>
      </c>
      <c r="I103" s="49">
        <v>500</v>
      </c>
    </row>
    <row r="104" spans="1:9" ht="12.75">
      <c r="A104" s="15" t="s">
        <v>66</v>
      </c>
      <c r="B104" s="49">
        <v>51499</v>
      </c>
      <c r="C104" s="49">
        <v>1709.5</v>
      </c>
      <c r="D104" s="37">
        <v>1176.2</v>
      </c>
      <c r="E104" s="38">
        <f t="shared" si="10"/>
        <v>2.2839278432590926</v>
      </c>
      <c r="F104" s="38">
        <f t="shared" si="13"/>
        <v>68.80374378473239</v>
      </c>
      <c r="G104" s="37">
        <v>1186.2</v>
      </c>
      <c r="H104" s="38">
        <f t="shared" si="14"/>
        <v>99.15697184285955</v>
      </c>
      <c r="I104" s="37">
        <v>1176.2</v>
      </c>
    </row>
    <row r="105" spans="1:9" ht="25.5">
      <c r="A105" s="18" t="s">
        <v>67</v>
      </c>
      <c r="B105" s="48">
        <f>B106+B107</f>
        <v>93818.9</v>
      </c>
      <c r="C105" s="48">
        <f>C106+C107</f>
        <v>6368.6</v>
      </c>
      <c r="D105" s="48">
        <f>D106+D107</f>
        <v>3154.2999999999997</v>
      </c>
      <c r="E105" s="35">
        <f t="shared" si="10"/>
        <v>3.3621157357419453</v>
      </c>
      <c r="F105" s="35">
        <f t="shared" si="13"/>
        <v>49.52893885626354</v>
      </c>
      <c r="G105" s="48">
        <f>G106+G107</f>
        <v>2997.9</v>
      </c>
      <c r="H105" s="35">
        <f t="shared" si="14"/>
        <v>105.21698522298941</v>
      </c>
      <c r="I105" s="48">
        <f>I106+I107</f>
        <v>3154.2999999999997</v>
      </c>
    </row>
    <row r="106" spans="1:9" ht="12.75">
      <c r="A106" s="15" t="s">
        <v>68</v>
      </c>
      <c r="B106" s="49">
        <v>87323.2</v>
      </c>
      <c r="C106" s="49">
        <v>6159.1</v>
      </c>
      <c r="D106" s="49">
        <v>3089.1</v>
      </c>
      <c r="E106" s="38">
        <f t="shared" si="10"/>
        <v>3.537547868149587</v>
      </c>
      <c r="F106" s="38">
        <f t="shared" si="13"/>
        <v>50.15505512168985</v>
      </c>
      <c r="G106" s="49">
        <v>2922.9</v>
      </c>
      <c r="H106" s="38">
        <f t="shared" si="14"/>
        <v>105.68613363440417</v>
      </c>
      <c r="I106" s="49">
        <v>3089.1</v>
      </c>
    </row>
    <row r="107" spans="1:9" ht="25.5">
      <c r="A107" s="15" t="s">
        <v>69</v>
      </c>
      <c r="B107" s="49">
        <v>6495.7</v>
      </c>
      <c r="C107" s="49">
        <v>209.5</v>
      </c>
      <c r="D107" s="49">
        <v>65.2</v>
      </c>
      <c r="E107" s="38">
        <f t="shared" si="10"/>
        <v>1.003740936311714</v>
      </c>
      <c r="F107" s="38">
        <f t="shared" si="13"/>
        <v>31.12171837708831</v>
      </c>
      <c r="G107" s="49">
        <v>75</v>
      </c>
      <c r="H107" s="38">
        <f t="shared" si="14"/>
        <v>86.93333333333334</v>
      </c>
      <c r="I107" s="49">
        <v>65.2</v>
      </c>
    </row>
    <row r="108" spans="1:9" ht="12.75">
      <c r="A108" s="18" t="s">
        <v>70</v>
      </c>
      <c r="B108" s="48">
        <f>B109+B110+B111+B112+B113</f>
        <v>136700.8</v>
      </c>
      <c r="C108" s="48">
        <f>C109+C110+C111+C112+C113</f>
        <v>7339.099999999999</v>
      </c>
      <c r="D108" s="48">
        <f>D109+D110+D111+D112+D113</f>
        <v>6995.700000000001</v>
      </c>
      <c r="E108" s="35">
        <f t="shared" si="10"/>
        <v>5.1175267445399015</v>
      </c>
      <c r="F108" s="35">
        <f t="shared" si="13"/>
        <v>95.32095216034665</v>
      </c>
      <c r="G108" s="48">
        <f>G109+G110+G111+G112+G113</f>
        <v>5315.7</v>
      </c>
      <c r="H108" s="35">
        <f t="shared" si="14"/>
        <v>131.6044923528416</v>
      </c>
      <c r="I108" s="48">
        <f>I109+I110+I111+I112+I113</f>
        <v>6995.700000000001</v>
      </c>
    </row>
    <row r="109" spans="1:9" ht="12.75">
      <c r="A109" s="15" t="s">
        <v>71</v>
      </c>
      <c r="B109" s="49">
        <v>1236</v>
      </c>
      <c r="C109" s="49">
        <v>103</v>
      </c>
      <c r="D109" s="49">
        <v>90.4</v>
      </c>
      <c r="E109" s="38">
        <f t="shared" si="10"/>
        <v>7.313915857605179</v>
      </c>
      <c r="F109" s="38">
        <f t="shared" si="13"/>
        <v>87.76699029126213</v>
      </c>
      <c r="G109" s="49">
        <v>77.7</v>
      </c>
      <c r="H109" s="38">
        <f t="shared" si="14"/>
        <v>116.34491634491636</v>
      </c>
      <c r="I109" s="49">
        <v>90.4</v>
      </c>
    </row>
    <row r="110" spans="1:9" ht="12.75">
      <c r="A110" s="15" t="s">
        <v>72</v>
      </c>
      <c r="B110" s="49">
        <v>45954.9</v>
      </c>
      <c r="C110" s="49">
        <v>3594.4</v>
      </c>
      <c r="D110" s="49">
        <v>3594.4</v>
      </c>
      <c r="E110" s="38">
        <f t="shared" si="10"/>
        <v>7.821581594128156</v>
      </c>
      <c r="F110" s="38">
        <f t="shared" si="13"/>
        <v>100</v>
      </c>
      <c r="G110" s="49">
        <v>2807.5</v>
      </c>
      <c r="H110" s="38">
        <f t="shared" si="14"/>
        <v>128.0284951024043</v>
      </c>
      <c r="I110" s="49">
        <v>3594.4</v>
      </c>
    </row>
    <row r="111" spans="1:9" ht="12.75">
      <c r="A111" s="15" t="s">
        <v>73</v>
      </c>
      <c r="B111" s="49">
        <v>27512.6</v>
      </c>
      <c r="C111" s="49">
        <v>70</v>
      </c>
      <c r="D111" s="49">
        <v>68</v>
      </c>
      <c r="E111" s="38">
        <f t="shared" si="10"/>
        <v>0.24715948329129203</v>
      </c>
      <c r="F111" s="38">
        <f t="shared" si="13"/>
        <v>97.14285714285714</v>
      </c>
      <c r="G111" s="49">
        <v>285</v>
      </c>
      <c r="H111" s="38">
        <f t="shared" si="14"/>
        <v>23.859649122807017</v>
      </c>
      <c r="I111" s="49">
        <v>68</v>
      </c>
    </row>
    <row r="112" spans="1:9" ht="12.75">
      <c r="A112" s="15" t="s">
        <v>74</v>
      </c>
      <c r="B112" s="37">
        <v>28201.5</v>
      </c>
      <c r="C112" s="37">
        <v>895</v>
      </c>
      <c r="D112" s="37">
        <v>631.1</v>
      </c>
      <c r="E112" s="38">
        <f t="shared" si="10"/>
        <v>2.2378242292076664</v>
      </c>
      <c r="F112" s="38">
        <f t="shared" si="13"/>
        <v>70.51396648044694</v>
      </c>
      <c r="G112" s="37">
        <v>0</v>
      </c>
      <c r="H112" s="38" t="e">
        <f t="shared" si="14"/>
        <v>#DIV/0!</v>
      </c>
      <c r="I112" s="37">
        <v>631.1</v>
      </c>
    </row>
    <row r="113" spans="1:9" ht="12.75">
      <c r="A113" s="15" t="s">
        <v>75</v>
      </c>
      <c r="B113" s="49">
        <v>33795.8</v>
      </c>
      <c r="C113" s="49">
        <v>2676.7</v>
      </c>
      <c r="D113" s="49">
        <v>2611.8</v>
      </c>
      <c r="E113" s="38">
        <f t="shared" si="10"/>
        <v>7.728179241207488</v>
      </c>
      <c r="F113" s="38">
        <f t="shared" si="13"/>
        <v>97.57537266036539</v>
      </c>
      <c r="G113" s="49">
        <v>2145.5</v>
      </c>
      <c r="H113" s="38">
        <f t="shared" si="14"/>
        <v>121.73386157072945</v>
      </c>
      <c r="I113" s="49">
        <v>2611.8</v>
      </c>
    </row>
    <row r="114" spans="1:9" ht="12.75">
      <c r="A114" s="18" t="s">
        <v>82</v>
      </c>
      <c r="B114" s="36">
        <f>B115+B116+B117</f>
        <v>48060</v>
      </c>
      <c r="C114" s="36">
        <f>C115+C116+C117</f>
        <v>2224.9</v>
      </c>
      <c r="D114" s="36">
        <f>D115+D116+D117</f>
        <v>2005.4</v>
      </c>
      <c r="E114" s="35">
        <f t="shared" si="10"/>
        <v>4.172700790678318</v>
      </c>
      <c r="F114" s="35">
        <f t="shared" si="13"/>
        <v>90.13438806238483</v>
      </c>
      <c r="G114" s="36">
        <f>G115+G116+G117</f>
        <v>1911.9</v>
      </c>
      <c r="H114" s="35">
        <f t="shared" si="14"/>
        <v>104.89042313928553</v>
      </c>
      <c r="I114" s="36">
        <f>I115+I116+I117</f>
        <v>2005.4</v>
      </c>
    </row>
    <row r="115" spans="1:9" ht="12.75">
      <c r="A115" s="11" t="s">
        <v>83</v>
      </c>
      <c r="B115" s="37">
        <v>34736.3</v>
      </c>
      <c r="C115" s="37">
        <v>1595.9</v>
      </c>
      <c r="D115" s="37">
        <v>1595.9</v>
      </c>
      <c r="E115" s="38">
        <f t="shared" si="10"/>
        <v>4.594329275138687</v>
      </c>
      <c r="F115" s="38">
        <f t="shared" si="13"/>
        <v>100</v>
      </c>
      <c r="G115" s="37">
        <v>1550</v>
      </c>
      <c r="H115" s="38">
        <f t="shared" si="14"/>
        <v>102.96129032258065</v>
      </c>
      <c r="I115" s="37">
        <v>1595.9</v>
      </c>
    </row>
    <row r="116" spans="1:9" ht="12.75">
      <c r="A116" s="19" t="s">
        <v>84</v>
      </c>
      <c r="B116" s="37">
        <v>10424.6</v>
      </c>
      <c r="C116" s="37">
        <v>519</v>
      </c>
      <c r="D116" s="37">
        <v>363.8</v>
      </c>
      <c r="E116" s="38">
        <f t="shared" si="10"/>
        <v>3.489822151449456</v>
      </c>
      <c r="F116" s="38">
        <f t="shared" si="13"/>
        <v>70.09633911368016</v>
      </c>
      <c r="G116" s="37">
        <v>309.9</v>
      </c>
      <c r="H116" s="38">
        <v>0</v>
      </c>
      <c r="I116" s="37">
        <v>363.8</v>
      </c>
    </row>
    <row r="117" spans="1:9" ht="24.75" customHeight="1">
      <c r="A117" s="20" t="s">
        <v>94</v>
      </c>
      <c r="B117" s="37">
        <v>2899.1</v>
      </c>
      <c r="C117" s="37">
        <v>110</v>
      </c>
      <c r="D117" s="37">
        <v>45.7</v>
      </c>
      <c r="E117" s="38">
        <f t="shared" si="10"/>
        <v>1.5763512814321687</v>
      </c>
      <c r="F117" s="38">
        <f t="shared" si="13"/>
        <v>41.54545454545455</v>
      </c>
      <c r="G117" s="37">
        <v>52</v>
      </c>
      <c r="H117" s="38"/>
      <c r="I117" s="37">
        <v>45.7</v>
      </c>
    </row>
    <row r="118" spans="1:9" ht="25.5">
      <c r="A118" s="21" t="s">
        <v>110</v>
      </c>
      <c r="B118" s="36">
        <f aca="true" t="shared" si="15" ref="B118:I118">B119</f>
        <v>0</v>
      </c>
      <c r="C118" s="36">
        <f t="shared" si="15"/>
        <v>0</v>
      </c>
      <c r="D118" s="36">
        <f t="shared" si="15"/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</row>
    <row r="119" spans="1:9" ht="26.25" customHeight="1">
      <c r="A119" s="20" t="s">
        <v>137</v>
      </c>
      <c r="B119" s="37">
        <v>0</v>
      </c>
      <c r="C119" s="37">
        <v>0</v>
      </c>
      <c r="D119" s="37">
        <v>0</v>
      </c>
      <c r="E119" s="38">
        <v>0</v>
      </c>
      <c r="F119" s="38">
        <v>0</v>
      </c>
      <c r="G119" s="49">
        <v>0</v>
      </c>
      <c r="H119" s="38">
        <v>0</v>
      </c>
      <c r="I119" s="37">
        <v>0</v>
      </c>
    </row>
    <row r="120" spans="1:9" ht="26.25" customHeight="1">
      <c r="A120" s="50" t="s">
        <v>76</v>
      </c>
      <c r="B120" s="39">
        <f>B78+B87+B88+B89+B94+B99+B105+B108+B114+B118</f>
        <v>1792486.2</v>
      </c>
      <c r="C120" s="39">
        <f>C78+C87+C88+C89+C94+C99+C105+C108+C114+C118</f>
        <v>63678.9</v>
      </c>
      <c r="D120" s="39">
        <f>D78+D87+D88+D89+D94+D99+D105+D108+D114+D118</f>
        <v>54685.299999999996</v>
      </c>
      <c r="E120" s="51">
        <f>$D:$D/$B:$B*100</f>
        <v>3.050807308865195</v>
      </c>
      <c r="F120" s="51">
        <f>$D:$D/$C:$C*100</f>
        <v>85.87664045704307</v>
      </c>
      <c r="G120" s="39">
        <f>G78+G87+G88+G89+G94+G99+G105+G108+G114+G118</f>
        <v>54025.6</v>
      </c>
      <c r="H120" s="51">
        <f>$D:$D/$G:$G*100</f>
        <v>101.2210877806077</v>
      </c>
      <c r="I120" s="39">
        <f>I78+I87+I88+I89+I94+I99+I105+I108+I114+I118</f>
        <v>54685.299999999996</v>
      </c>
    </row>
    <row r="121" spans="1:9" ht="62.25" customHeight="1">
      <c r="A121" s="22" t="s">
        <v>77</v>
      </c>
      <c r="B121" s="39">
        <f>B76-B120</f>
        <v>50917.49999999977</v>
      </c>
      <c r="C121" s="39">
        <f>C76-C120</f>
        <v>7702.200000000004</v>
      </c>
      <c r="D121" s="39">
        <f>D76-D120</f>
        <v>33808.30000000001</v>
      </c>
      <c r="E121" s="39"/>
      <c r="F121" s="39"/>
      <c r="G121" s="39">
        <f>G76-G120</f>
        <v>20360.399999999987</v>
      </c>
      <c r="H121" s="39"/>
      <c r="I121" s="39">
        <f>I76-I120</f>
        <v>33808.30000000001</v>
      </c>
    </row>
    <row r="122" spans="1:9" ht="26.25" customHeight="1">
      <c r="A122" s="3" t="s">
        <v>78</v>
      </c>
      <c r="B122" s="37" t="s">
        <v>134</v>
      </c>
      <c r="C122" s="37"/>
      <c r="D122" s="37" t="s">
        <v>135</v>
      </c>
      <c r="E122" s="37"/>
      <c r="F122" s="37"/>
      <c r="G122" s="37"/>
      <c r="H122" s="36"/>
      <c r="I122" s="37"/>
    </row>
    <row r="123" spans="1:9" ht="24" customHeight="1">
      <c r="A123" s="8" t="s">
        <v>79</v>
      </c>
      <c r="B123" s="36">
        <v>89655.5</v>
      </c>
      <c r="C123" s="37"/>
      <c r="D123" s="36">
        <v>123463.8</v>
      </c>
      <c r="E123" s="37"/>
      <c r="F123" s="37"/>
      <c r="G123" s="68"/>
      <c r="H123" s="42"/>
      <c r="I123" s="36">
        <v>123463.8</v>
      </c>
    </row>
    <row r="124" spans="1:9" ht="12.75">
      <c r="A124" s="3" t="s">
        <v>7</v>
      </c>
      <c r="B124" s="37"/>
      <c r="C124" s="37"/>
      <c r="D124" s="37"/>
      <c r="E124" s="37"/>
      <c r="F124" s="37"/>
      <c r="G124" s="37"/>
      <c r="H124" s="42"/>
      <c r="I124" s="37"/>
    </row>
    <row r="125" spans="1:9" ht="12" customHeight="1">
      <c r="A125" s="10" t="s">
        <v>80</v>
      </c>
      <c r="B125" s="37">
        <v>3562.9</v>
      </c>
      <c r="C125" s="37"/>
      <c r="D125" s="37">
        <v>546.7</v>
      </c>
      <c r="E125" s="37"/>
      <c r="F125" s="37"/>
      <c r="G125" s="37"/>
      <c r="H125" s="42"/>
      <c r="I125" s="37">
        <v>546.7</v>
      </c>
    </row>
    <row r="126" spans="1:9" ht="12.75">
      <c r="A126" s="3" t="s">
        <v>81</v>
      </c>
      <c r="B126" s="37">
        <v>86092.6</v>
      </c>
      <c r="C126" s="37"/>
      <c r="D126" s="37">
        <v>122917.1</v>
      </c>
      <c r="E126" s="37"/>
      <c r="F126" s="37"/>
      <c r="G126" s="37"/>
      <c r="H126" s="42"/>
      <c r="I126" s="37">
        <v>122917.1</v>
      </c>
    </row>
    <row r="127" spans="1:9" ht="12.75" hidden="1">
      <c r="A127" s="5" t="s">
        <v>106</v>
      </c>
      <c r="B127" s="40"/>
      <c r="C127" s="40"/>
      <c r="D127" s="40"/>
      <c r="E127" s="40"/>
      <c r="F127" s="40"/>
      <c r="G127" s="40"/>
      <c r="H127" s="41"/>
      <c r="I127" s="40"/>
    </row>
    <row r="128" ht="12" customHeight="1">
      <c r="A128" s="23"/>
    </row>
    <row r="129" spans="1:2" ht="12.75" hidden="1">
      <c r="A129" s="24"/>
      <c r="B129" s="69"/>
    </row>
    <row r="130" spans="1:9" ht="31.5" hidden="1">
      <c r="A130" s="25" t="s">
        <v>118</v>
      </c>
      <c r="B130" s="33"/>
      <c r="C130" s="33"/>
      <c r="D130" s="33"/>
      <c r="E130" s="33"/>
      <c r="F130" s="33"/>
      <c r="G130" s="33"/>
      <c r="H130" s="33" t="s">
        <v>101</v>
      </c>
      <c r="I130" s="34"/>
    </row>
    <row r="131" spans="1:9" ht="12.75">
      <c r="A131" s="24"/>
      <c r="B131" s="34"/>
      <c r="C131" s="34"/>
      <c r="D131" s="34"/>
      <c r="E131" s="34"/>
      <c r="F131" s="34"/>
      <c r="G131" s="34"/>
      <c r="H131" s="34"/>
      <c r="I131" s="34"/>
    </row>
    <row r="133" ht="12.75">
      <c r="A133" s="31" t="s">
        <v>107</v>
      </c>
    </row>
  </sheetData>
  <sheetProtection/>
  <mergeCells count="14">
    <mergeCell ref="I9:I10"/>
    <mergeCell ref="G9:G10"/>
    <mergeCell ref="F9:F10"/>
    <mergeCell ref="A9:A10"/>
    <mergeCell ref="B9:B10"/>
    <mergeCell ref="C9:C10"/>
    <mergeCell ref="D9:D10"/>
    <mergeCell ref="E9:E10"/>
    <mergeCell ref="A77:I77"/>
    <mergeCell ref="A1:H1"/>
    <mergeCell ref="A2:H2"/>
    <mergeCell ref="A3:H3"/>
    <mergeCell ref="A6:I6"/>
    <mergeCell ref="H9:H10"/>
  </mergeCells>
  <printOptions/>
  <pageMargins left="0.3937007874015748" right="0.15748031496062992" top="0.1968503937007874" bottom="0.11811023622047245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2019-02-11T08:44:48Z</cp:lastPrinted>
  <dcterms:created xsi:type="dcterms:W3CDTF">2010-09-10T01:16:58Z</dcterms:created>
  <dcterms:modified xsi:type="dcterms:W3CDTF">2019-02-11T09:49:12Z</dcterms:modified>
  <cp:category/>
  <cp:version/>
  <cp:contentType/>
  <cp:contentStatus/>
</cp:coreProperties>
</file>