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1355" windowHeight="8040" activeTab="0"/>
  </bookViews>
  <sheets>
    <sheet name="Лист1" sheetId="1" r:id="rId1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<sst xmlns="http://schemas.openxmlformats.org/spreadsheetml/2006/main" count="137" uniqueCount="137">
  <si>
    <t>Справка об исполнении бюджета города Лесосибирска</t>
  </si>
  <si>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</si>
  <si>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</si>
  <si>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</si>
  <si>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</si>
  <si>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</si>
  <si>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</si>
  <si>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</si>
  <si>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</si>
  <si>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- ЕНВД</t>
  </si>
  <si>
    <t>- единый сельскохозяйственный налог</t>
  </si>
  <si>
    <t>НАЛОГИ НА ИМУЩЕСТВО</t>
  </si>
  <si>
    <t>- налог на имущество физ. лиц</t>
  </si>
  <si>
    <t>ГОСУДАРСТВЕННАЯ ПОШЛИНА</t>
  </si>
  <si>
    <t>- госпошлина по делам, рассматриваемым в судах общей юрисдикции, мировыми судьями</t>
  </si>
  <si>
    <t>- госпошлина за право на размещение наружной рекламы</t>
  </si>
  <si>
    <t>ЗАДОЛЖЕННОСТЬ И ПЕРЕРАСЧЕТЫ ПО ОТМЕНЕННЫМ НАЛОГАМ И СБОРАМ:</t>
  </si>
  <si>
    <t>- Земельный налог по обязательствам, возникшим до 1 января 2006 г. (1 09 04050)</t>
  </si>
  <si>
    <t>- Прочие местные налоги и сборы (по отмененным местным налогам и сборам) (1 09 07000)</t>
  </si>
  <si>
    <t>ДОХОДЫ ОТ ИСПОЛЬЗОВАНИЯ ИМУЩЕСТВА, НАХОДЯЩЕГОСЯ В ГОСУД. И МУНИЦИП. СОБСТВЕННОСТИ:</t>
  </si>
  <si>
    <t>- доходы от сдачи в аренду имущества, находящегося в оперативном управлении органов управления городских округов и созданных ими учреждений и в хоз. ведении  МУП</t>
  </si>
  <si>
    <t>- доходы от перечисления части прибыли МУП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</si>
  <si>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</si>
  <si>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</si>
  <si>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- доходы от реализации  иного имущества, находящегося в собственности городских округов в части основных средств</t>
  </si>
  <si>
    <t>- доходы от продажи земельных участков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</si>
  <si>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</si>
  <si>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</si>
  <si>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о применении ККТ (1 16 06000)</t>
  </si>
  <si>
    <t>- доходы от возмещения ущерба при возникновении страховых случаев (1 16 230000)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</si>
  <si>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</si>
  <si>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</si>
  <si>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</si>
  <si>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</si>
  <si>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</si>
  <si>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</si>
  <si>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</si>
  <si>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</si>
  <si>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</si>
  <si>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- дотации</t>
  </si>
  <si>
    <t>- субсидии</t>
  </si>
  <si>
    <t>- субвенции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</si>
  <si>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</si>
  <si>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</si>
  <si>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</si>
  <si>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</si>
  <si>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</si>
  <si>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</si>
  <si>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</si>
  <si>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</si>
  <si>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</si>
  <si>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</si>
  <si>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</si>
  <si>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</si>
  <si>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</si>
  <si>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</si>
  <si>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</si>
  <si>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</si>
  <si>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</si>
  <si>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</si>
  <si>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</si>
  <si>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</si>
  <si>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</si>
  <si>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</si>
  <si>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</si>
  <si>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</si>
  <si>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</si>
  <si>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</si>
  <si>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</si>
  <si>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</si>
  <si>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</si>
  <si>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</si>
  <si>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</si>
  <si>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</si>
  <si>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</si>
  <si>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</si>
  <si>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</si>
  <si>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</si>
  <si>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</si>
  <si>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</si>
  <si>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</si>
  <si>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</si>
  <si>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</si>
  <si>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</si>
  <si>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</si>
  <si>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</si>
  <si>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% роста</t>
  </si>
  <si>
    <t>% исполнения плана года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</si>
  <si>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</si>
  <si>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</si>
  <si>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</si>
  <si>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</si>
  <si>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</si>
  <si>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>- прочие доходы от использования имущества и прав, находящихся в государственной и муниципальной собственности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</si>
  <si>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</si>
  <si>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</si>
  <si>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</si>
  <si>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с доходов, полученных физ. лицами в соответствии со ст. 228 НК РФ</t>
  </si>
  <si>
    <t>- арендная плата и поступления от продажи права на заключение договоров аренды за земли, расположенные в границах городских округов, до разграничения гос. собственности на землю (за исключением земель, предназначенных для целей жилищного строительства)</t>
  </si>
  <si>
    <t>ПРОЧИЕ ДОХОДЫ ОТ ОКАЗАНИЯ ПЛАТНЫХ УСЛУГ (РАБОТ)</t>
  </si>
  <si>
    <t>ПРОЧИЕ ДОХОДЫ ОТ КОМПЕНСАЦИИ ЗАТРАТ БЮДЖЕТОВ ГОРОДСКИХ ОКРУГОВ</t>
  </si>
  <si>
    <t>Дорожное хозяйство (дорожные фонды)</t>
  </si>
  <si>
    <t>Д.В. Игумнов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</si>
  <si>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  (1 16 43000)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</si>
  <si>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</si>
  <si>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>- госпошлина за регистрацию транспортных средств</t>
  </si>
  <si>
    <t>Денежные взыскания (штрафы) за нарушения законодательства Российской Федерации о промышленной безопасности (1 16 45000)</t>
  </si>
  <si>
    <t>- грант "Спид"</t>
  </si>
  <si>
    <t xml:space="preserve"> </t>
  </si>
  <si>
    <t xml:space="preserve">налог, взимаемый в связи  с  применением патентной системы налогообложения
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</si>
  <si>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</si>
  <si>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</si>
  <si>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</si>
  <si>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Суммы по искам о возмещении вреда, причиненного окружающей среде, подлежащие зачислению в бюджеты городских округов (федеральные государственные органы, Банк России, органы управления государственными внебюджетными фондами Российской Федерации) (1 16 35020)</t>
  </si>
  <si>
    <t>Денежные взыскания (штрафы) за нарушение законодательства Российской Федерации об электроэнергетике (федеральные государственные органы, Банк России, органы управления государственными внебюджетными фондами Российской Федерации) (1 16 41000)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</si>
  <si>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</si>
  <si>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</si>
  <si>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</si>
  <si>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</si>
  <si>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</si>
  <si>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Заместитель главы города - руководитель финансового управления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</si>
  <si>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частной практикой, адокатов, учредивших адвокатские кабинеты и других лиц, занимающихся частной практикой в соответствии со ст. 227.1 НК РФ</t>
  </si>
  <si>
    <t>ДОХОДЫ, ПОСТУПАЮЩИЕ В ПОРЯДКЕ ВОЗМЕЩЕНИЯ РАСХОДОВ, ПОНЕСЕННЫХ В СВЯЗИ С ЭКСПЛУАТАЦИЕЙ ИМУЩЕСТВА ГОРОДСКИХ ОКРУГОВ</t>
  </si>
  <si>
    <t>земельный налог с организаций</t>
  </si>
  <si>
    <t>земельный налог с физических лиц</t>
  </si>
  <si>
    <t>Земельный налог:</t>
  </si>
  <si>
    <t>Водное хозяйство</t>
  </si>
  <si>
    <t xml:space="preserve">  прочие межбюджетные трансферты</t>
  </si>
  <si>
    <t>-доходы,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</si>
  <si>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Факт за аналогичный период 2017 г.</t>
  </si>
  <si>
    <t xml:space="preserve">На 01.01.2018 </t>
  </si>
  <si>
    <t>ДОХОДЫ БЮДЖЕТОВ ГОРОДСКИХ ОКРУГОВ ОТ ВОЗВРАТА ОРГАНИЗАЦИЯМИ ОСТАТКОВ СУБСИДИЙ, СУБВЕНЦИЙ И ИНЫХ МЕЖБЮДЖЕТНЫХ ТРАНСФЕРТОВ, ИМЕЮЩИХ ЦЕЛЕВОЕ НАЗНАЧЕНИЕ, ПРОШЛЫХ ЛЕТ</t>
  </si>
  <si>
    <t>Дополнительное образование детей</t>
  </si>
  <si>
    <t>ПРОЧИЕ БЕЗВОЗМЕЗДНЫЕ ПОСТУПЛЕНИЯ ОТ НЕГОСУДАРСТВЕННЫХ ОРГАНИЗАЦИЙ</t>
  </si>
  <si>
    <t>На  01.08.2018</t>
  </si>
  <si>
    <t>План за 7 месяцев 2018 г.</t>
  </si>
  <si>
    <t>на 01 августа 2018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</si>
</sst>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8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Alignment="1" applyProtection="1">
      <alignment horizontal="justify"/>
      <protection locked="0"/>
    </xf>
    <xf numFmtId="176" fontId="3" fillId="0" borderId="11" xfId="0" applyNumberFormat="1" applyFont="1" applyFill="1" applyBorder="1" applyAlignment="1">
      <alignment horizontal="center" vertical="top" wrapText="1"/>
    </xf>
    <xf numFmtId="176" fontId="3" fillId="0" borderId="16" xfId="0" applyNumberFormat="1" applyFont="1" applyFill="1" applyBorder="1" applyAlignment="1">
      <alignment horizontal="center" vertical="top" wrapText="1"/>
    </xf>
    <xf numFmtId="176" fontId="2" fillId="0" borderId="16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176" fontId="3" fillId="0" borderId="11" xfId="0" applyNumberFormat="1" applyFont="1" applyFill="1" applyBorder="1" applyAlignment="1" applyProtection="1">
      <alignment horizontal="center" vertical="top" wrapText="1"/>
      <protection/>
    </xf>
    <xf numFmtId="176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2" fillId="0" borderId="21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"/>
  <sheetViews>
    <sheetView tabSelected="1" zoomScalePageLayoutView="0" workbookViewId="0" topLeftCell="A92">
      <selection activeCell="D120" sqref="D120"/>
    </sheetView>
  </sheetViews>
  <sheetFormatPr defaultColWidth="9.00390625" defaultRowHeight="12.75"/>
  <cols>
    <col min="1" max="1" width="44.875" style="32" customWidth="1"/>
    <col min="2" max="2" width="11.25390625" style="33" customWidth="1"/>
    <col min="3" max="3" width="13.125" style="33" customWidth="1"/>
    <col min="4" max="4" width="11.625" style="33" customWidth="1"/>
    <col min="5" max="5" width="12.75390625" style="33" customWidth="1"/>
    <col min="6" max="6" width="14.125" style="33" customWidth="1"/>
    <col min="7" max="7" width="12.00390625" style="33" customWidth="1"/>
    <col min="8" max="9" width="10.00390625" style="33" customWidth="1"/>
    <col min="10" max="14" width="9.125" style="32" customWidth="1"/>
    <col min="15" max="15" width="12.125" style="32" customWidth="1"/>
    <col min="16" max="16384" width="9.125" style="32" customWidth="1"/>
  </cols>
  <sheetData>
    <row r="1" spans="1:9" ht="23.25" customHeight="1">
      <c r="A1" s="63" t="s">
        <v>0</v>
      </c>
      <c r="B1" s="63"/>
      <c r="C1" s="63"/>
      <c r="D1" s="63"/>
      <c r="E1" s="63"/>
      <c r="F1" s="63"/>
      <c r="G1" s="63"/>
      <c r="H1" s="63"/>
      <c r="I1" s="45"/>
    </row>
    <row r="2" spans="1:9" ht="27" customHeight="1">
      <c r="A2" s="64" t="s">
        <v>136</v>
      </c>
      <c r="B2" s="64"/>
      <c r="C2" s="64"/>
      <c r="D2" s="64"/>
      <c r="E2" s="64"/>
      <c r="F2" s="64"/>
      <c r="G2" s="64"/>
      <c r="H2" s="64"/>
      <c r="I2" s="46"/>
    </row>
    <row r="3" spans="1:9" ht="5.25" customHeight="1" hidden="1">
      <c r="A3" s="65" t="s">
        <v>1</v>
      </c>
      <c r="B3" s="65"/>
      <c r="C3" s="65"/>
      <c r="D3" s="65"/>
      <c r="E3" s="65"/>
      <c r="F3" s="65"/>
      <c r="G3" s="65"/>
      <c r="H3" s="65"/>
      <c r="I3" s="47"/>
    </row>
    <row r="4" spans="1:9" ht="49.5" customHeight="1">
      <c r="A4" s="9" t="s">
        <v>2</v>
      </c>
      <c r="B4" s="27" t="s">
        <v>3</v>
      </c>
      <c r="C4" s="27" t="s">
        <v>135</v>
      </c>
      <c r="D4" s="27" t="s">
        <v>88</v>
      </c>
      <c r="E4" s="27" t="s">
        <v>87</v>
      </c>
      <c r="F4" s="27" t="s">
        <v>89</v>
      </c>
      <c r="G4" s="27" t="s">
        <v>129</v>
      </c>
      <c r="H4" s="28" t="s">
        <v>86</v>
      </c>
      <c r="I4" s="27" t="s">
        <v>91</v>
      </c>
    </row>
    <row r="5" spans="1:9" ht="18" customHeight="1" thickBot="1">
      <c r="A5" s="12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1">
        <v>8</v>
      </c>
      <c r="I5" s="48">
        <v>9</v>
      </c>
    </row>
    <row r="6" spans="1:9" ht="37.5" customHeight="1">
      <c r="A6" s="66" t="s">
        <v>4</v>
      </c>
      <c r="B6" s="67"/>
      <c r="C6" s="67"/>
      <c r="D6" s="67"/>
      <c r="E6" s="67"/>
      <c r="F6" s="67"/>
      <c r="G6" s="67"/>
      <c r="H6" s="67"/>
      <c r="I6" s="68"/>
    </row>
    <row r="7" spans="1:9" ht="12.75">
      <c r="A7" s="6" t="s">
        <v>5</v>
      </c>
      <c r="B7" s="36">
        <f>B8+B9</f>
        <v>286889.9</v>
      </c>
      <c r="C7" s="36">
        <f>C8+C9</f>
        <v>156546.4</v>
      </c>
      <c r="D7" s="36">
        <f>D8+D9</f>
        <v>155822</v>
      </c>
      <c r="E7" s="36">
        <f>$D:$D/$B:$B*100</f>
        <v>54.31421601108997</v>
      </c>
      <c r="F7" s="36">
        <f>$D:$D/$C:$C*100</f>
        <v>99.53726179586371</v>
      </c>
      <c r="G7" s="36">
        <f>G8+G9</f>
        <v>155997.5</v>
      </c>
      <c r="H7" s="36">
        <f>$D:$D/$G:$G*100</f>
        <v>99.88749819708649</v>
      </c>
      <c r="I7" s="36">
        <f>I8+I9</f>
        <v>27691.3</v>
      </c>
    </row>
    <row r="8" spans="1:9" ht="25.5">
      <c r="A8" s="4" t="s">
        <v>6</v>
      </c>
      <c r="B8" s="37">
        <v>5400</v>
      </c>
      <c r="C8" s="37">
        <v>2130</v>
      </c>
      <c r="D8" s="37">
        <v>3827.5</v>
      </c>
      <c r="E8" s="36">
        <f>$D:$D/$B:$B*100</f>
        <v>70.87962962962962</v>
      </c>
      <c r="F8" s="36">
        <f>$D:$D/$C:$C*100</f>
        <v>179.69483568075117</v>
      </c>
      <c r="G8" s="37">
        <v>1962</v>
      </c>
      <c r="H8" s="36">
        <f>$D:$D/$G:$G*100</f>
        <v>195.0815494393476</v>
      </c>
      <c r="I8" s="37">
        <v>618.3</v>
      </c>
    </row>
    <row r="9" spans="1:9" ht="12.75">
      <c r="A9" s="56" t="s">
        <v>90</v>
      </c>
      <c r="B9" s="53">
        <f>B11+B12+B13+B14</f>
        <v>281489.9</v>
      </c>
      <c r="C9" s="53">
        <f>C11+C12+C13+C14</f>
        <v>154416.4</v>
      </c>
      <c r="D9" s="53">
        <f>D11+D12+D13+D14</f>
        <v>151994.5</v>
      </c>
      <c r="E9" s="58">
        <f>$D:$D/$B:$B*100</f>
        <v>53.99643113305308</v>
      </c>
      <c r="F9" s="53">
        <f>$D:$D/$C:$C*100</f>
        <v>98.43157851109079</v>
      </c>
      <c r="G9" s="53">
        <f>G11+G12+G13+G14</f>
        <v>154035.5</v>
      </c>
      <c r="H9" s="58">
        <f>$D:$D/$G:$G*100</f>
        <v>98.6749807674205</v>
      </c>
      <c r="I9" s="53">
        <f>I11+I12+I13+I14</f>
        <v>27073</v>
      </c>
    </row>
    <row r="10" spans="1:9" ht="12.75">
      <c r="A10" s="57"/>
      <c r="B10" s="54"/>
      <c r="C10" s="54"/>
      <c r="D10" s="54"/>
      <c r="E10" s="59"/>
      <c r="F10" s="55"/>
      <c r="G10" s="54"/>
      <c r="H10" s="59"/>
      <c r="I10" s="54"/>
    </row>
    <row r="11" spans="1:9" ht="51" customHeight="1">
      <c r="A11" s="1" t="s">
        <v>96</v>
      </c>
      <c r="B11" s="38">
        <v>274939.9</v>
      </c>
      <c r="C11" s="38">
        <v>149916.4</v>
      </c>
      <c r="D11" s="38">
        <v>144522</v>
      </c>
      <c r="E11" s="39">
        <f aca="true" t="shared" si="0" ref="E11:E30">$D:$D/$B:$B*100</f>
        <v>52.56494237467897</v>
      </c>
      <c r="F11" s="39">
        <f aca="true" t="shared" si="1" ref="F11:F21">$D:$D/$C:$C*100</f>
        <v>96.40172789634757</v>
      </c>
      <c r="G11" s="38">
        <v>148134.4</v>
      </c>
      <c r="H11" s="39">
        <f aca="true" t="shared" si="2" ref="H11:H30">$D:$D/$G:$G*100</f>
        <v>97.5614036982632</v>
      </c>
      <c r="I11" s="38">
        <v>25559.8</v>
      </c>
    </row>
    <row r="12" spans="1:9" ht="89.25">
      <c r="A12" s="2" t="s">
        <v>121</v>
      </c>
      <c r="B12" s="38">
        <v>1000</v>
      </c>
      <c r="C12" s="38">
        <v>720</v>
      </c>
      <c r="D12" s="38">
        <v>826.6</v>
      </c>
      <c r="E12" s="39">
        <f t="shared" si="0"/>
        <v>82.66</v>
      </c>
      <c r="F12" s="39">
        <f t="shared" si="1"/>
        <v>114.80555555555556</v>
      </c>
      <c r="G12" s="38">
        <v>831.7</v>
      </c>
      <c r="H12" s="39">
        <f t="shared" si="2"/>
        <v>99.38679812432368</v>
      </c>
      <c r="I12" s="38">
        <v>214</v>
      </c>
    </row>
    <row r="13" spans="1:9" ht="25.5">
      <c r="A13" s="3" t="s">
        <v>97</v>
      </c>
      <c r="B13" s="38">
        <v>1400</v>
      </c>
      <c r="C13" s="38">
        <v>1180</v>
      </c>
      <c r="D13" s="38">
        <v>963.3</v>
      </c>
      <c r="E13" s="39">
        <f t="shared" si="0"/>
        <v>68.80714285714285</v>
      </c>
      <c r="F13" s="39">
        <f t="shared" si="1"/>
        <v>81.63559322033898</v>
      </c>
      <c r="G13" s="38">
        <v>2034.3</v>
      </c>
      <c r="H13" s="39">
        <f t="shared" si="2"/>
        <v>47.35289780268397</v>
      </c>
      <c r="I13" s="38">
        <v>432.5</v>
      </c>
    </row>
    <row r="14" spans="1:9" ht="65.25" customHeight="1">
      <c r="A14" s="7" t="s">
        <v>104</v>
      </c>
      <c r="B14" s="38">
        <v>4150</v>
      </c>
      <c r="C14" s="38">
        <v>2600</v>
      </c>
      <c r="D14" s="38">
        <v>5682.6</v>
      </c>
      <c r="E14" s="39">
        <f t="shared" si="0"/>
        <v>136.93012048192773</v>
      </c>
      <c r="F14" s="39">
        <f t="shared" si="1"/>
        <v>218.56153846153848</v>
      </c>
      <c r="G14" s="38">
        <v>3035.1</v>
      </c>
      <c r="H14" s="39">
        <f t="shared" si="2"/>
        <v>187.22941583473363</v>
      </c>
      <c r="I14" s="38">
        <v>866.7</v>
      </c>
    </row>
    <row r="15" spans="1:9" ht="39.75" customHeight="1">
      <c r="A15" s="29" t="s">
        <v>115</v>
      </c>
      <c r="B15" s="49">
        <f>B16+B17+B18+B19</f>
        <v>17650</v>
      </c>
      <c r="C15" s="49">
        <f>C16+C17+C18+C19</f>
        <v>10125</v>
      </c>
      <c r="D15" s="49">
        <f>D16+D17+D18+D19</f>
        <v>10508.4</v>
      </c>
      <c r="E15" s="36">
        <f t="shared" si="0"/>
        <v>59.53767705382435</v>
      </c>
      <c r="F15" s="36">
        <f t="shared" si="1"/>
        <v>103.78666666666668</v>
      </c>
      <c r="G15" s="49">
        <f>G16+G17+G18+G19</f>
        <v>9787.1</v>
      </c>
      <c r="H15" s="36">
        <f t="shared" si="2"/>
        <v>107.3699052834854</v>
      </c>
      <c r="I15" s="49">
        <f>I16+I17+I18+I19</f>
        <v>1795.5</v>
      </c>
    </row>
    <row r="16" spans="1:9" ht="37.5" customHeight="1">
      <c r="A16" s="10" t="s">
        <v>116</v>
      </c>
      <c r="B16" s="38">
        <v>6720</v>
      </c>
      <c r="C16" s="38">
        <v>3930</v>
      </c>
      <c r="D16" s="38">
        <v>4526.8</v>
      </c>
      <c r="E16" s="39">
        <f t="shared" si="0"/>
        <v>67.36309523809524</v>
      </c>
      <c r="F16" s="39">
        <f t="shared" si="1"/>
        <v>115.18575063613233</v>
      </c>
      <c r="G16" s="38">
        <v>3896.7</v>
      </c>
      <c r="H16" s="39">
        <f t="shared" si="2"/>
        <v>116.17009264249238</v>
      </c>
      <c r="I16" s="38">
        <v>750.8</v>
      </c>
    </row>
    <row r="17" spans="1:9" ht="56.25" customHeight="1">
      <c r="A17" s="10" t="s">
        <v>117</v>
      </c>
      <c r="B17" s="38">
        <v>60</v>
      </c>
      <c r="C17" s="38">
        <v>35</v>
      </c>
      <c r="D17" s="38">
        <v>37.1</v>
      </c>
      <c r="E17" s="39">
        <f t="shared" si="0"/>
        <v>61.83333333333334</v>
      </c>
      <c r="F17" s="39">
        <f t="shared" si="1"/>
        <v>106</v>
      </c>
      <c r="G17" s="38">
        <v>42.2</v>
      </c>
      <c r="H17" s="39">
        <f t="shared" si="2"/>
        <v>87.91469194312796</v>
      </c>
      <c r="I17" s="38">
        <v>8.5</v>
      </c>
    </row>
    <row r="18" spans="1:9" ht="55.5" customHeight="1">
      <c r="A18" s="10" t="s">
        <v>118</v>
      </c>
      <c r="B18" s="38">
        <v>12220</v>
      </c>
      <c r="C18" s="38">
        <v>6970</v>
      </c>
      <c r="D18" s="38">
        <v>6897.2</v>
      </c>
      <c r="E18" s="39">
        <f t="shared" si="0"/>
        <v>56.44189852700491</v>
      </c>
      <c r="F18" s="39">
        <f t="shared" si="1"/>
        <v>98.95552367288379</v>
      </c>
      <c r="G18" s="38">
        <v>6615.3</v>
      </c>
      <c r="H18" s="39">
        <f t="shared" si="2"/>
        <v>104.26133357519689</v>
      </c>
      <c r="I18" s="38">
        <v>1204.4</v>
      </c>
    </row>
    <row r="19" spans="1:9" ht="54" customHeight="1">
      <c r="A19" s="10" t="s">
        <v>119</v>
      </c>
      <c r="B19" s="38">
        <v>-1350</v>
      </c>
      <c r="C19" s="38">
        <v>-810</v>
      </c>
      <c r="D19" s="38">
        <v>-952.7</v>
      </c>
      <c r="E19" s="39">
        <f t="shared" si="0"/>
        <v>70.57037037037037</v>
      </c>
      <c r="F19" s="39">
        <f t="shared" si="1"/>
        <v>117.61728395061728</v>
      </c>
      <c r="G19" s="38">
        <v>-767.1</v>
      </c>
      <c r="H19" s="39">
        <f t="shared" si="2"/>
        <v>124.19502020597054</v>
      </c>
      <c r="I19" s="38">
        <v>-168.2</v>
      </c>
    </row>
    <row r="20" spans="1:9" ht="12.75">
      <c r="A20" s="8" t="s">
        <v>8</v>
      </c>
      <c r="B20" s="49">
        <f>B21+B22+B23</f>
        <v>34562</v>
      </c>
      <c r="C20" s="49">
        <f>C21+C22+C23</f>
        <v>24522</v>
      </c>
      <c r="D20" s="49">
        <f>D21+D22+D23</f>
        <v>21517.399999999998</v>
      </c>
      <c r="E20" s="36">
        <f t="shared" si="0"/>
        <v>62.25739251200741</v>
      </c>
      <c r="F20" s="36">
        <f t="shared" si="1"/>
        <v>87.74732892912486</v>
      </c>
      <c r="G20" s="49">
        <f>G21+G22+G23</f>
        <v>24894.300000000003</v>
      </c>
      <c r="H20" s="36">
        <f t="shared" si="2"/>
        <v>86.435047380324</v>
      </c>
      <c r="I20" s="49">
        <f>I21+I22+I23</f>
        <v>5152.2</v>
      </c>
    </row>
    <row r="21" spans="1:9" ht="12.75">
      <c r="A21" s="3" t="s">
        <v>9</v>
      </c>
      <c r="B21" s="38">
        <v>32650</v>
      </c>
      <c r="C21" s="38">
        <v>23300</v>
      </c>
      <c r="D21" s="38">
        <v>20481.1</v>
      </c>
      <c r="E21" s="39">
        <f t="shared" si="0"/>
        <v>62.72924961715161</v>
      </c>
      <c r="F21" s="39">
        <f t="shared" si="1"/>
        <v>87.90171673819742</v>
      </c>
      <c r="G21" s="38">
        <v>24092.4</v>
      </c>
      <c r="H21" s="39">
        <f t="shared" si="2"/>
        <v>85.01062575750028</v>
      </c>
      <c r="I21" s="38">
        <v>5126.7</v>
      </c>
    </row>
    <row r="22" spans="1:9" ht="12.75">
      <c r="A22" s="3" t="s">
        <v>10</v>
      </c>
      <c r="B22" s="38">
        <v>12</v>
      </c>
      <c r="C22" s="38">
        <v>12</v>
      </c>
      <c r="D22" s="38">
        <v>4.5</v>
      </c>
      <c r="E22" s="39">
        <f t="shared" si="0"/>
        <v>37.5</v>
      </c>
      <c r="F22" s="39">
        <v>0</v>
      </c>
      <c r="G22" s="38">
        <v>12</v>
      </c>
      <c r="H22" s="39">
        <f t="shared" si="2"/>
        <v>37.5</v>
      </c>
      <c r="I22" s="38">
        <v>4.4</v>
      </c>
    </row>
    <row r="23" spans="1:9" ht="27" customHeight="1">
      <c r="A23" s="3" t="s">
        <v>109</v>
      </c>
      <c r="B23" s="38">
        <v>1900</v>
      </c>
      <c r="C23" s="38">
        <v>1210</v>
      </c>
      <c r="D23" s="38">
        <v>1031.8</v>
      </c>
      <c r="E23" s="39">
        <f t="shared" si="0"/>
        <v>54.305263157894736</v>
      </c>
      <c r="F23" s="39">
        <f>$D:$D/$C:$C*100</f>
        <v>85.27272727272727</v>
      </c>
      <c r="G23" s="38">
        <v>789.9</v>
      </c>
      <c r="H23" s="39">
        <f t="shared" si="2"/>
        <v>130.62412963666284</v>
      </c>
      <c r="I23" s="38">
        <v>21.1</v>
      </c>
    </row>
    <row r="24" spans="1:9" ht="12.75">
      <c r="A24" s="8" t="s">
        <v>11</v>
      </c>
      <c r="B24" s="49">
        <f>$25:$25+$26:$26</f>
        <v>18686.5</v>
      </c>
      <c r="C24" s="49">
        <f>$25:$25+$26:$26</f>
        <v>6550</v>
      </c>
      <c r="D24" s="49">
        <f>$25:$25+$26:$26</f>
        <v>11603.2</v>
      </c>
      <c r="E24" s="36">
        <f t="shared" si="0"/>
        <v>62.09402509833303</v>
      </c>
      <c r="F24" s="36">
        <f>$D:$D/$C:$C*100</f>
        <v>177.14809160305344</v>
      </c>
      <c r="G24" s="49">
        <f>$25:$25+$26:$26</f>
        <v>6470.900000000001</v>
      </c>
      <c r="H24" s="36">
        <f t="shared" si="2"/>
        <v>179.31354216569565</v>
      </c>
      <c r="I24" s="49">
        <f>$25:$25+$26:$26</f>
        <v>1894.6</v>
      </c>
    </row>
    <row r="25" spans="1:9" ht="12.75">
      <c r="A25" s="3" t="s">
        <v>12</v>
      </c>
      <c r="B25" s="38">
        <v>9245.2</v>
      </c>
      <c r="C25" s="38">
        <v>2800</v>
      </c>
      <c r="D25" s="38">
        <v>3876.5</v>
      </c>
      <c r="E25" s="39">
        <f t="shared" si="0"/>
        <v>41.929866309003586</v>
      </c>
      <c r="F25" s="39">
        <f>$D:$D/$C:$C*100</f>
        <v>138.44642857142858</v>
      </c>
      <c r="G25" s="38">
        <v>1969.8</v>
      </c>
      <c r="H25" s="39">
        <f t="shared" si="2"/>
        <v>196.79662909940097</v>
      </c>
      <c r="I25" s="38">
        <v>263.9</v>
      </c>
    </row>
    <row r="26" spans="1:9" ht="12.75">
      <c r="A26" s="8" t="s">
        <v>125</v>
      </c>
      <c r="B26" s="37">
        <f aca="true" t="shared" si="3" ref="B26:G26">SUM(B27:B28)</f>
        <v>9441.3</v>
      </c>
      <c r="C26" s="37">
        <f t="shared" si="3"/>
        <v>3750</v>
      </c>
      <c r="D26" s="37">
        <f t="shared" si="3"/>
        <v>7726.7</v>
      </c>
      <c r="E26" s="36">
        <f t="shared" si="0"/>
        <v>81.83936534163728</v>
      </c>
      <c r="F26" s="37">
        <f t="shared" si="3"/>
        <v>361.2796526054591</v>
      </c>
      <c r="G26" s="37">
        <f t="shared" si="3"/>
        <v>4501.1</v>
      </c>
      <c r="H26" s="36">
        <f t="shared" si="2"/>
        <v>171.6624825042767</v>
      </c>
      <c r="I26" s="37">
        <f>SUM(I27:I28)</f>
        <v>1630.6999999999998</v>
      </c>
    </row>
    <row r="27" spans="1:9" ht="12.75">
      <c r="A27" s="3" t="s">
        <v>123</v>
      </c>
      <c r="B27" s="38">
        <v>5900</v>
      </c>
      <c r="C27" s="38">
        <v>3100</v>
      </c>
      <c r="D27" s="38">
        <v>6805.3</v>
      </c>
      <c r="E27" s="39">
        <f t="shared" si="0"/>
        <v>115.34406779661018</v>
      </c>
      <c r="F27" s="39">
        <f>$D:$D/$C:$C*100</f>
        <v>219.52580645161294</v>
      </c>
      <c r="G27" s="38">
        <v>3821.4</v>
      </c>
      <c r="H27" s="39">
        <f t="shared" si="2"/>
        <v>178.08394829120218</v>
      </c>
      <c r="I27" s="38">
        <v>1544.6</v>
      </c>
    </row>
    <row r="28" spans="1:9" ht="12.75">
      <c r="A28" s="3" t="s">
        <v>124</v>
      </c>
      <c r="B28" s="38">
        <v>3541.3</v>
      </c>
      <c r="C28" s="38">
        <v>650</v>
      </c>
      <c r="D28" s="38">
        <v>921.4</v>
      </c>
      <c r="E28" s="39">
        <f t="shared" si="0"/>
        <v>26.018693700053653</v>
      </c>
      <c r="F28" s="39">
        <f>$D:$D/$C:$C*100</f>
        <v>141.75384615384615</v>
      </c>
      <c r="G28" s="38">
        <v>679.7</v>
      </c>
      <c r="H28" s="39">
        <f t="shared" si="2"/>
        <v>135.559805796675</v>
      </c>
      <c r="I28" s="38">
        <v>86.1</v>
      </c>
    </row>
    <row r="29" spans="1:9" ht="12.75">
      <c r="A29" s="6" t="s">
        <v>13</v>
      </c>
      <c r="B29" s="49">
        <f>$30:$30+$32:$32</f>
        <v>10450</v>
      </c>
      <c r="C29" s="49">
        <f>$30:$30+$32:$32</f>
        <v>6022</v>
      </c>
      <c r="D29" s="49">
        <f>$30:$30+$32:$32</f>
        <v>7431.1</v>
      </c>
      <c r="E29" s="36">
        <f t="shared" si="0"/>
        <v>71.111004784689</v>
      </c>
      <c r="F29" s="36">
        <f>$D:$D/$C:$C*100</f>
        <v>123.39920292261708</v>
      </c>
      <c r="G29" s="49">
        <f>$30:$30+$32:$32</f>
        <v>6127.5</v>
      </c>
      <c r="H29" s="36">
        <f t="shared" si="2"/>
        <v>121.27458180334558</v>
      </c>
      <c r="I29" s="49">
        <f>$30:$30+$32:$32</f>
        <v>1131.7</v>
      </c>
    </row>
    <row r="30" spans="1:9" ht="24.75" customHeight="1">
      <c r="A30" s="3" t="s">
        <v>14</v>
      </c>
      <c r="B30" s="38">
        <v>10400</v>
      </c>
      <c r="C30" s="38">
        <v>5980</v>
      </c>
      <c r="D30" s="38">
        <v>7376.1</v>
      </c>
      <c r="E30" s="39">
        <f t="shared" si="0"/>
        <v>70.92403846153846</v>
      </c>
      <c r="F30" s="39">
        <f>$D:$D/$C:$C*100</f>
        <v>123.34615384615387</v>
      </c>
      <c r="G30" s="38">
        <v>6012.5</v>
      </c>
      <c r="H30" s="39">
        <f t="shared" si="2"/>
        <v>122.6794178794179</v>
      </c>
      <c r="I30" s="38">
        <v>1076.7</v>
      </c>
    </row>
    <row r="31" spans="1:9" ht="12.75" customHeight="1" hidden="1">
      <c r="A31" s="5" t="s">
        <v>105</v>
      </c>
      <c r="B31" s="38"/>
      <c r="C31" s="38"/>
      <c r="D31" s="38"/>
      <c r="E31" s="39"/>
      <c r="F31" s="39"/>
      <c r="G31" s="38"/>
      <c r="H31" s="36"/>
      <c r="I31" s="38"/>
    </row>
    <row r="32" spans="1:9" ht="25.5">
      <c r="A32" s="3" t="s">
        <v>15</v>
      </c>
      <c r="B32" s="38">
        <v>50</v>
      </c>
      <c r="C32" s="38">
        <v>42</v>
      </c>
      <c r="D32" s="38">
        <v>55</v>
      </c>
      <c r="E32" s="39">
        <f>$D:$D/$B:$B*100</f>
        <v>110.00000000000001</v>
      </c>
      <c r="F32" s="39">
        <f>$D:$D/$C:$C*100</f>
        <v>130.95238095238096</v>
      </c>
      <c r="G32" s="38">
        <v>115</v>
      </c>
      <c r="H32" s="39">
        <f>$D:$D/$G:$G*100</f>
        <v>47.82608695652174</v>
      </c>
      <c r="I32" s="38">
        <v>55</v>
      </c>
    </row>
    <row r="33" spans="1:9" ht="25.5">
      <c r="A33" s="8" t="s">
        <v>16</v>
      </c>
      <c r="B33" s="49">
        <f>$34:$34+$35:$35</f>
        <v>0</v>
      </c>
      <c r="C33" s="49">
        <f>$34:$34+$35:$35</f>
        <v>0</v>
      </c>
      <c r="D33" s="49">
        <f>$34:$34+$35:$35</f>
        <v>0.7999999999999999</v>
      </c>
      <c r="E33" s="36">
        <v>0</v>
      </c>
      <c r="F33" s="36">
        <v>0</v>
      </c>
      <c r="G33" s="49">
        <f>$34:$34+$35:$35</f>
        <v>0</v>
      </c>
      <c r="H33" s="39">
        <v>0</v>
      </c>
      <c r="I33" s="49">
        <f>$34:$34+$35:$35</f>
        <v>0</v>
      </c>
    </row>
    <row r="34" spans="1:9" ht="25.5">
      <c r="A34" s="3" t="s">
        <v>17</v>
      </c>
      <c r="B34" s="38">
        <v>0</v>
      </c>
      <c r="C34" s="38">
        <v>0</v>
      </c>
      <c r="D34" s="38">
        <v>0.1</v>
      </c>
      <c r="E34" s="39">
        <v>0</v>
      </c>
      <c r="F34" s="39">
        <v>0</v>
      </c>
      <c r="G34" s="38">
        <v>0</v>
      </c>
      <c r="H34" s="39">
        <v>0</v>
      </c>
      <c r="I34" s="38">
        <v>0</v>
      </c>
    </row>
    <row r="35" spans="1:9" ht="25.5">
      <c r="A35" s="3" t="s">
        <v>18</v>
      </c>
      <c r="B35" s="38">
        <v>0</v>
      </c>
      <c r="C35" s="38">
        <v>0</v>
      </c>
      <c r="D35" s="38">
        <v>0.7</v>
      </c>
      <c r="E35" s="39">
        <v>0</v>
      </c>
      <c r="F35" s="39">
        <v>0</v>
      </c>
      <c r="G35" s="38">
        <v>0</v>
      </c>
      <c r="H35" s="39">
        <v>0</v>
      </c>
      <c r="I35" s="38">
        <v>0</v>
      </c>
    </row>
    <row r="36" spans="1:9" ht="38.25">
      <c r="A36" s="8" t="s">
        <v>19</v>
      </c>
      <c r="B36" s="49">
        <f>$37:$37+$39:$39+$41:$41+B40</f>
        <v>81506.8</v>
      </c>
      <c r="C36" s="49">
        <f>$37:$37+$39:$39+$41:$41+C40</f>
        <v>55550.4</v>
      </c>
      <c r="D36" s="49">
        <f>SUM(D37:D41)</f>
        <v>64793.2</v>
      </c>
      <c r="E36" s="36">
        <f>$D:$D/$B:$B*100</f>
        <v>79.49422624860748</v>
      </c>
      <c r="F36" s="36">
        <f>$D:$D/$C:$C*100</f>
        <v>116.63858406060082</v>
      </c>
      <c r="G36" s="49">
        <f>$37:$37+$39:$39+$41:$41+G40</f>
        <v>44652.8</v>
      </c>
      <c r="H36" s="36">
        <f>$D:$D/$G:$G*100</f>
        <v>145.10445033682097</v>
      </c>
      <c r="I36" s="49">
        <f>SUM(I37:I41)</f>
        <v>11119.7</v>
      </c>
    </row>
    <row r="37" spans="1:9" ht="76.5">
      <c r="A37" s="5" t="s">
        <v>98</v>
      </c>
      <c r="B37" s="38">
        <v>53626.8</v>
      </c>
      <c r="C37" s="38">
        <v>39953.8</v>
      </c>
      <c r="D37" s="38">
        <v>47683</v>
      </c>
      <c r="E37" s="39">
        <f>$D:$D/$B:$B*100</f>
        <v>88.9163627141653</v>
      </c>
      <c r="F37" s="39">
        <f>$D:$D/$C:$C*100</f>
        <v>119.34534387217235</v>
      </c>
      <c r="G37" s="38">
        <v>25116.7</v>
      </c>
      <c r="H37" s="39">
        <f>$D:$D/$G:$G*100</f>
        <v>189.84579980650324</v>
      </c>
      <c r="I37" s="38">
        <v>8937.7</v>
      </c>
    </row>
    <row r="38" spans="1:9" ht="84" customHeight="1">
      <c r="A38" s="5" t="s">
        <v>128</v>
      </c>
      <c r="B38" s="38">
        <v>0</v>
      </c>
      <c r="C38" s="38">
        <v>0</v>
      </c>
      <c r="D38" s="38">
        <v>0</v>
      </c>
      <c r="E38" s="39">
        <v>0</v>
      </c>
      <c r="F38" s="39">
        <v>0</v>
      </c>
      <c r="G38" s="38">
        <v>0</v>
      </c>
      <c r="H38" s="39">
        <v>0</v>
      </c>
      <c r="I38" s="38">
        <v>0</v>
      </c>
    </row>
    <row r="39" spans="1:9" ht="51">
      <c r="A39" s="3" t="s">
        <v>20</v>
      </c>
      <c r="B39" s="38">
        <v>22485</v>
      </c>
      <c r="C39" s="38">
        <v>12491.6</v>
      </c>
      <c r="D39" s="38">
        <v>13836.6</v>
      </c>
      <c r="E39" s="39">
        <f aca="true" t="shared" si="4" ref="E39:E52">$D:$D/$B:$B*100</f>
        <v>61.53702468312209</v>
      </c>
      <c r="F39" s="39">
        <f>$D:$D/$C:$C*100</f>
        <v>110.76723558231132</v>
      </c>
      <c r="G39" s="38">
        <v>16063.4</v>
      </c>
      <c r="H39" s="39">
        <f aca="true" t="shared" si="5" ref="H39:H52">$D:$D/$G:$G*100</f>
        <v>86.13743043191354</v>
      </c>
      <c r="I39" s="38">
        <v>1790.8</v>
      </c>
    </row>
    <row r="40" spans="1:9" ht="38.25">
      <c r="A40" s="5" t="s">
        <v>93</v>
      </c>
      <c r="B40" s="38">
        <v>5365</v>
      </c>
      <c r="C40" s="38">
        <v>3075</v>
      </c>
      <c r="D40" s="38">
        <v>3272.6</v>
      </c>
      <c r="E40" s="39">
        <f t="shared" si="4"/>
        <v>60.999068033550785</v>
      </c>
      <c r="F40" s="39">
        <f>$D:$D/$C:$C*100</f>
        <v>106.4260162601626</v>
      </c>
      <c r="G40" s="38">
        <v>3457.3</v>
      </c>
      <c r="H40" s="39">
        <f t="shared" si="5"/>
        <v>94.65768084921758</v>
      </c>
      <c r="I40" s="38">
        <v>391.2</v>
      </c>
    </row>
    <row r="41" spans="1:9" ht="12.75">
      <c r="A41" s="3" t="s">
        <v>21</v>
      </c>
      <c r="B41" s="38">
        <v>30</v>
      </c>
      <c r="C41" s="38">
        <v>30</v>
      </c>
      <c r="D41" s="38">
        <v>1</v>
      </c>
      <c r="E41" s="39">
        <f t="shared" si="4"/>
        <v>3.3333333333333335</v>
      </c>
      <c r="F41" s="39">
        <v>0</v>
      </c>
      <c r="G41" s="38">
        <v>15.4</v>
      </c>
      <c r="H41" s="39">
        <f t="shared" si="5"/>
        <v>6.493506493506493</v>
      </c>
      <c r="I41" s="38">
        <v>0</v>
      </c>
    </row>
    <row r="42" spans="1:9" ht="25.5">
      <c r="A42" s="4" t="s">
        <v>22</v>
      </c>
      <c r="B42" s="37">
        <v>9300</v>
      </c>
      <c r="C42" s="37">
        <v>8680</v>
      </c>
      <c r="D42" s="37">
        <v>9231.8</v>
      </c>
      <c r="E42" s="36">
        <f t="shared" si="4"/>
        <v>99.26666666666665</v>
      </c>
      <c r="F42" s="36">
        <f aca="true" t="shared" si="6" ref="F42:F52">$D:$D/$C:$C*100</f>
        <v>106.35714285714283</v>
      </c>
      <c r="G42" s="37">
        <v>780.7</v>
      </c>
      <c r="H42" s="36">
        <f t="shared" si="5"/>
        <v>1182.5028820289483</v>
      </c>
      <c r="I42" s="37">
        <v>901</v>
      </c>
    </row>
    <row r="43" spans="1:9" ht="25.5">
      <c r="A43" s="13" t="s">
        <v>99</v>
      </c>
      <c r="B43" s="37">
        <v>0</v>
      </c>
      <c r="C43" s="37">
        <v>0</v>
      </c>
      <c r="D43" s="37">
        <v>0</v>
      </c>
      <c r="E43" s="36" t="e">
        <f t="shared" si="4"/>
        <v>#DIV/0!</v>
      </c>
      <c r="F43" s="36" t="e">
        <f t="shared" si="6"/>
        <v>#DIV/0!</v>
      </c>
      <c r="G43" s="37">
        <v>0</v>
      </c>
      <c r="H43" s="36" t="e">
        <f t="shared" si="5"/>
        <v>#DIV/0!</v>
      </c>
      <c r="I43" s="37">
        <v>0</v>
      </c>
    </row>
    <row r="44" spans="1:9" ht="51">
      <c r="A44" s="13" t="s">
        <v>122</v>
      </c>
      <c r="B44" s="37">
        <v>220</v>
      </c>
      <c r="C44" s="37">
        <v>128.1</v>
      </c>
      <c r="D44" s="37">
        <v>201.7</v>
      </c>
      <c r="E44" s="36">
        <f t="shared" si="4"/>
        <v>91.68181818181817</v>
      </c>
      <c r="F44" s="36">
        <f t="shared" si="6"/>
        <v>157.45511319281812</v>
      </c>
      <c r="G44" s="37">
        <v>151.7</v>
      </c>
      <c r="H44" s="36">
        <f t="shared" si="5"/>
        <v>132.95978905735004</v>
      </c>
      <c r="I44" s="37">
        <v>30.6</v>
      </c>
    </row>
    <row r="45" spans="1:9" ht="25.5">
      <c r="A45" s="13" t="s">
        <v>100</v>
      </c>
      <c r="B45" s="37">
        <v>4426.2</v>
      </c>
      <c r="C45" s="37">
        <v>3784.2</v>
      </c>
      <c r="D45" s="37">
        <v>5228.4</v>
      </c>
      <c r="E45" s="36">
        <f t="shared" si="4"/>
        <v>118.12389860376847</v>
      </c>
      <c r="F45" s="36">
        <f t="shared" si="6"/>
        <v>138.1639448232123</v>
      </c>
      <c r="G45" s="37">
        <v>4169.8</v>
      </c>
      <c r="H45" s="36">
        <f t="shared" si="5"/>
        <v>125.38730874382462</v>
      </c>
      <c r="I45" s="37">
        <v>954.7</v>
      </c>
    </row>
    <row r="46" spans="1:9" ht="25.5">
      <c r="A46" s="8" t="s">
        <v>23</v>
      </c>
      <c r="B46" s="49">
        <f>$47:$47+$48:$48</f>
        <v>10420</v>
      </c>
      <c r="C46" s="49">
        <f>$47:$47+$48:$48</f>
        <v>8178.1</v>
      </c>
      <c r="D46" s="49">
        <f>$47:$47+$48:$48</f>
        <v>14638.1</v>
      </c>
      <c r="E46" s="36">
        <f t="shared" si="4"/>
        <v>140.48080614203457</v>
      </c>
      <c r="F46" s="36">
        <f t="shared" si="6"/>
        <v>178.9914527824311</v>
      </c>
      <c r="G46" s="49">
        <f>$47:$47+$48:$48</f>
        <v>10241.3</v>
      </c>
      <c r="H46" s="36">
        <f t="shared" si="5"/>
        <v>142.9320496421353</v>
      </c>
      <c r="I46" s="49">
        <f>$47:$47+$48:$48</f>
        <v>945</v>
      </c>
    </row>
    <row r="47" spans="1:9" ht="38.25">
      <c r="A47" s="3" t="s">
        <v>24</v>
      </c>
      <c r="B47" s="38">
        <v>8020</v>
      </c>
      <c r="C47" s="38">
        <v>6553.1</v>
      </c>
      <c r="D47" s="38">
        <v>13239.6</v>
      </c>
      <c r="E47" s="39">
        <f t="shared" si="4"/>
        <v>165.08229426433917</v>
      </c>
      <c r="F47" s="39">
        <f t="shared" si="6"/>
        <v>202.035677770826</v>
      </c>
      <c r="G47" s="38">
        <v>8064.2</v>
      </c>
      <c r="H47" s="39">
        <f t="shared" si="5"/>
        <v>164.17747575704968</v>
      </c>
      <c r="I47" s="38">
        <v>494.1</v>
      </c>
    </row>
    <row r="48" spans="1:9" ht="12.75">
      <c r="A48" s="3" t="s">
        <v>25</v>
      </c>
      <c r="B48" s="38">
        <v>2400</v>
      </c>
      <c r="C48" s="38">
        <v>1625</v>
      </c>
      <c r="D48" s="38">
        <v>1398.5</v>
      </c>
      <c r="E48" s="39">
        <f t="shared" si="4"/>
        <v>58.270833333333336</v>
      </c>
      <c r="F48" s="39">
        <f t="shared" si="6"/>
        <v>86.06153846153846</v>
      </c>
      <c r="G48" s="38">
        <v>2177.1</v>
      </c>
      <c r="H48" s="39">
        <f t="shared" si="5"/>
        <v>64.23682880896607</v>
      </c>
      <c r="I48" s="38">
        <v>450.9</v>
      </c>
    </row>
    <row r="49" spans="1:9" ht="12.75">
      <c r="A49" s="4" t="s">
        <v>26</v>
      </c>
      <c r="B49" s="49">
        <f>B50+B51+B52+B53+B54+B55+B56+B57+B58+B59+B60+B61+B62+B63</f>
        <v>7550</v>
      </c>
      <c r="C49" s="49">
        <f>C50+C51+C52+C53+C54+C55+C56+C57+C58+C59+C60+C61+C62+C63</f>
        <v>4530</v>
      </c>
      <c r="D49" s="49">
        <f>D50+D51+D52+D53+D54+D55+D56+D57+D58+D59+D60+D61+D62+D63</f>
        <v>4993.9</v>
      </c>
      <c r="E49" s="36">
        <f t="shared" si="4"/>
        <v>66.14437086092715</v>
      </c>
      <c r="F49" s="36">
        <f t="shared" si="6"/>
        <v>110.24061810154524</v>
      </c>
      <c r="G49" s="49">
        <f>G50+G51+G52+G53+G54+G55+G56+G57+G58+G59+G60+G61+G62+G63</f>
        <v>3971</v>
      </c>
      <c r="H49" s="36">
        <f t="shared" si="5"/>
        <v>125.7592545958197</v>
      </c>
      <c r="I49" s="49">
        <f>I50+I51+I52+I53+I54+I55+I56+I60+I61+I62+I63</f>
        <v>634.2</v>
      </c>
    </row>
    <row r="50" spans="1:9" ht="25.5">
      <c r="A50" s="3" t="s">
        <v>27</v>
      </c>
      <c r="B50" s="38">
        <v>275</v>
      </c>
      <c r="C50" s="38">
        <v>165</v>
      </c>
      <c r="D50" s="38">
        <v>142.1</v>
      </c>
      <c r="E50" s="39">
        <f t="shared" si="4"/>
        <v>51.67272727272727</v>
      </c>
      <c r="F50" s="39">
        <f t="shared" si="6"/>
        <v>86.12121212121212</v>
      </c>
      <c r="G50" s="38">
        <v>133.2</v>
      </c>
      <c r="H50" s="39">
        <f t="shared" si="5"/>
        <v>106.68168168168168</v>
      </c>
      <c r="I50" s="38">
        <v>27.7</v>
      </c>
    </row>
    <row r="51" spans="1:9" ht="25.5">
      <c r="A51" s="3" t="s">
        <v>28</v>
      </c>
      <c r="B51" s="38">
        <v>200</v>
      </c>
      <c r="C51" s="38">
        <v>120</v>
      </c>
      <c r="D51" s="38">
        <v>24.7</v>
      </c>
      <c r="E51" s="39">
        <f t="shared" si="4"/>
        <v>12.35</v>
      </c>
      <c r="F51" s="39">
        <f t="shared" si="6"/>
        <v>20.583333333333336</v>
      </c>
      <c r="G51" s="38">
        <v>80</v>
      </c>
      <c r="H51" s="39">
        <f t="shared" si="5"/>
        <v>30.874999999999996</v>
      </c>
      <c r="I51" s="38">
        <v>0</v>
      </c>
    </row>
    <row r="52" spans="1:9" ht="52.5" customHeight="1">
      <c r="A52" s="5" t="s">
        <v>92</v>
      </c>
      <c r="B52" s="38">
        <v>320</v>
      </c>
      <c r="C52" s="38">
        <v>195</v>
      </c>
      <c r="D52" s="38">
        <v>285.1</v>
      </c>
      <c r="E52" s="39">
        <f t="shared" si="4"/>
        <v>89.09375</v>
      </c>
      <c r="F52" s="39">
        <f t="shared" si="6"/>
        <v>146.2051282051282</v>
      </c>
      <c r="G52" s="38">
        <v>110.8</v>
      </c>
      <c r="H52" s="39">
        <f t="shared" si="5"/>
        <v>257.31046931407946</v>
      </c>
      <c r="I52" s="38">
        <v>20</v>
      </c>
    </row>
    <row r="53" spans="1:9" ht="25.5">
      <c r="A53" s="3" t="s">
        <v>29</v>
      </c>
      <c r="B53" s="38">
        <v>0</v>
      </c>
      <c r="C53" s="38">
        <v>0</v>
      </c>
      <c r="D53" s="38">
        <v>0</v>
      </c>
      <c r="E53" s="39">
        <v>0</v>
      </c>
      <c r="F53" s="39">
        <v>0</v>
      </c>
      <c r="G53" s="38">
        <v>0</v>
      </c>
      <c r="H53" s="39">
        <v>0</v>
      </c>
      <c r="I53" s="38">
        <v>0</v>
      </c>
    </row>
    <row r="54" spans="1:9" ht="38.25">
      <c r="A54" s="3" t="s">
        <v>30</v>
      </c>
      <c r="B54" s="38">
        <v>490</v>
      </c>
      <c r="C54" s="38">
        <v>435</v>
      </c>
      <c r="D54" s="38">
        <v>568</v>
      </c>
      <c r="E54" s="39">
        <f>$D:$D/$B:$B*100</f>
        <v>115.91836734693877</v>
      </c>
      <c r="F54" s="39">
        <f>$D:$D/$C:$C*100</f>
        <v>130.57471264367817</v>
      </c>
      <c r="G54" s="38">
        <v>367.8</v>
      </c>
      <c r="H54" s="39">
        <f>$D:$D/$G:$G*100</f>
        <v>154.43175638934204</v>
      </c>
      <c r="I54" s="38">
        <v>0</v>
      </c>
    </row>
    <row r="55" spans="1:9" ht="63.75">
      <c r="A55" s="3" t="s">
        <v>31</v>
      </c>
      <c r="B55" s="38">
        <v>1400</v>
      </c>
      <c r="C55" s="38">
        <v>740</v>
      </c>
      <c r="D55" s="38">
        <v>1107.5</v>
      </c>
      <c r="E55" s="39">
        <f>$D:$D/$B:$B*100</f>
        <v>79.10714285714285</v>
      </c>
      <c r="F55" s="39">
        <f>$D:$D/$C:$C*100</f>
        <v>149.66216216216216</v>
      </c>
      <c r="G55" s="38">
        <v>989.8</v>
      </c>
      <c r="H55" s="39">
        <f>$D:$D/$G:$G*100</f>
        <v>111.89129116993333</v>
      </c>
      <c r="I55" s="38">
        <v>192.1</v>
      </c>
    </row>
    <row r="56" spans="1:9" ht="25.5">
      <c r="A56" s="3" t="s">
        <v>32</v>
      </c>
      <c r="B56" s="38">
        <v>780</v>
      </c>
      <c r="C56" s="38">
        <v>400</v>
      </c>
      <c r="D56" s="38">
        <v>337.2</v>
      </c>
      <c r="E56" s="39">
        <f>$D:$D/$B:$B*100</f>
        <v>43.230769230769226</v>
      </c>
      <c r="F56" s="39">
        <v>0</v>
      </c>
      <c r="G56" s="38">
        <v>289.6</v>
      </c>
      <c r="H56" s="39">
        <v>0</v>
      </c>
      <c r="I56" s="38">
        <v>0</v>
      </c>
    </row>
    <row r="57" spans="1:9" ht="38.25" hidden="1">
      <c r="A57" s="3" t="s">
        <v>33</v>
      </c>
      <c r="B57" s="38">
        <v>0</v>
      </c>
      <c r="C57" s="38">
        <v>0</v>
      </c>
      <c r="D57" s="38">
        <v>0</v>
      </c>
      <c r="E57" s="39">
        <v>0</v>
      </c>
      <c r="F57" s="39">
        <v>0</v>
      </c>
      <c r="G57" s="38">
        <v>0</v>
      </c>
      <c r="H57" s="39">
        <v>0</v>
      </c>
      <c r="I57" s="38">
        <v>0</v>
      </c>
    </row>
    <row r="58" spans="1:9" ht="81" customHeight="1" hidden="1">
      <c r="A58" s="3" t="s">
        <v>113</v>
      </c>
      <c r="B58" s="38">
        <v>0</v>
      </c>
      <c r="C58" s="38">
        <v>0</v>
      </c>
      <c r="D58" s="38">
        <v>0</v>
      </c>
      <c r="E58" s="39">
        <v>0</v>
      </c>
      <c r="F58" s="39">
        <v>0</v>
      </c>
      <c r="G58" s="38">
        <v>0</v>
      </c>
      <c r="H58" s="39">
        <v>0</v>
      </c>
      <c r="I58" s="38">
        <v>0</v>
      </c>
    </row>
    <row r="59" spans="1:9" ht="2.25" customHeight="1">
      <c r="A59" s="3" t="s">
        <v>114</v>
      </c>
      <c r="B59" s="38">
        <v>0</v>
      </c>
      <c r="C59" s="38"/>
      <c r="D59" s="38">
        <v>0</v>
      </c>
      <c r="E59" s="39">
        <v>0</v>
      </c>
      <c r="F59" s="39">
        <v>0</v>
      </c>
      <c r="G59" s="38">
        <v>0</v>
      </c>
      <c r="H59" s="39" t="e">
        <f aca="true" t="shared" si="7" ref="H59:H70">$D:$D/$G:$G*100</f>
        <v>#DIV/0!</v>
      </c>
      <c r="I59" s="38">
        <v>0</v>
      </c>
    </row>
    <row r="60" spans="1:13" ht="80.25" customHeight="1">
      <c r="A60" s="3" t="s">
        <v>103</v>
      </c>
      <c r="B60" s="38">
        <v>1470</v>
      </c>
      <c r="C60" s="38">
        <v>885</v>
      </c>
      <c r="D60" s="38">
        <v>827.3</v>
      </c>
      <c r="E60" s="39">
        <f>$D:$D/$B:$B*100</f>
        <v>56.278911564625844</v>
      </c>
      <c r="F60" s="39">
        <f>$D:$D/$C:$C*100</f>
        <v>93.48022598870057</v>
      </c>
      <c r="G60" s="38">
        <v>372.3</v>
      </c>
      <c r="H60" s="39">
        <f t="shared" si="7"/>
        <v>222.2132688691915</v>
      </c>
      <c r="I60" s="38">
        <v>248.2</v>
      </c>
      <c r="M60" s="44"/>
    </row>
    <row r="61" spans="1:9" ht="42" customHeight="1">
      <c r="A61" s="3" t="s">
        <v>106</v>
      </c>
      <c r="B61" s="38">
        <v>260</v>
      </c>
      <c r="C61" s="38">
        <v>125</v>
      </c>
      <c r="D61" s="38">
        <v>391</v>
      </c>
      <c r="E61" s="39">
        <f>$D:$D/$B:$B*100</f>
        <v>150.3846153846154</v>
      </c>
      <c r="F61" s="39">
        <f>$D:$D/$C:$C*100</f>
        <v>312.8</v>
      </c>
      <c r="G61" s="38">
        <v>140</v>
      </c>
      <c r="H61" s="39">
        <f t="shared" si="7"/>
        <v>279.2857142857143</v>
      </c>
      <c r="I61" s="38">
        <v>0.2</v>
      </c>
    </row>
    <row r="62" spans="1:9" ht="54.75" customHeight="1">
      <c r="A62" s="3" t="s">
        <v>110</v>
      </c>
      <c r="B62" s="38">
        <v>30</v>
      </c>
      <c r="C62" s="38">
        <v>25</v>
      </c>
      <c r="D62" s="38">
        <v>13.3</v>
      </c>
      <c r="E62" s="39">
        <f>$D:$D/$B:$B*100</f>
        <v>44.333333333333336</v>
      </c>
      <c r="F62" s="39">
        <f>$D:$D/$C:$C*100</f>
        <v>53.2</v>
      </c>
      <c r="G62" s="38">
        <v>19</v>
      </c>
      <c r="H62" s="39">
        <f t="shared" si="7"/>
        <v>70</v>
      </c>
      <c r="I62" s="38">
        <v>1</v>
      </c>
    </row>
    <row r="63" spans="1:9" ht="38.25">
      <c r="A63" s="3" t="s">
        <v>34</v>
      </c>
      <c r="B63" s="38">
        <v>2325</v>
      </c>
      <c r="C63" s="38">
        <v>1440</v>
      </c>
      <c r="D63" s="38">
        <v>1297.7</v>
      </c>
      <c r="E63" s="39">
        <f>$D:$D/$B:$B*100</f>
        <v>55.81505376344086</v>
      </c>
      <c r="F63" s="39">
        <f>$D:$D/$C:$C*100</f>
        <v>90.11805555555556</v>
      </c>
      <c r="G63" s="38">
        <v>1468.5</v>
      </c>
      <c r="H63" s="39">
        <f t="shared" si="7"/>
        <v>88.36908409942119</v>
      </c>
      <c r="I63" s="38">
        <v>145</v>
      </c>
    </row>
    <row r="64" spans="1:9" ht="12.75">
      <c r="A64" s="6" t="s">
        <v>35</v>
      </c>
      <c r="B64" s="37">
        <v>200</v>
      </c>
      <c r="C64" s="37">
        <v>155</v>
      </c>
      <c r="D64" s="37">
        <v>24.4</v>
      </c>
      <c r="E64" s="36">
        <f>$D:$D/$B:$B*100</f>
        <v>12.2</v>
      </c>
      <c r="F64" s="36">
        <v>0</v>
      </c>
      <c r="G64" s="37">
        <v>774.9</v>
      </c>
      <c r="H64" s="36">
        <f t="shared" si="7"/>
        <v>3.148793392695832</v>
      </c>
      <c r="I64" s="37">
        <v>-18.6</v>
      </c>
    </row>
    <row r="65" spans="1:9" ht="12.75">
      <c r="A65" s="8" t="s">
        <v>36</v>
      </c>
      <c r="B65" s="49">
        <f>B64+B49+B46+B42+B36+B33+B29+B24+B20+B7+B43+B44+B45+B15</f>
        <v>481861.4</v>
      </c>
      <c r="C65" s="49">
        <f>C64+C49+C46+C42+C36+C33+C29+C24+C20+C7+C43+C44+C45+C15</f>
        <v>284771.2</v>
      </c>
      <c r="D65" s="49">
        <f>SUM(D8,D9,D15,D20,D24,D29,D33,D36,D42,D43,D44,D45,D46,D49,D64)</f>
        <v>305994.4</v>
      </c>
      <c r="E65" s="36">
        <f aca="true" t="shared" si="8" ref="E65:E70">$D:$D/$B:$B*100</f>
        <v>63.50257563689476</v>
      </c>
      <c r="F65" s="36">
        <f aca="true" t="shared" si="9" ref="F65:F70">$D:$D/$C:$C*100</f>
        <v>107.45271993797125</v>
      </c>
      <c r="G65" s="49">
        <f>G64+G49+G46+G42+G36+G33+G29+G24+G20+G7+G43+G44+G45+G15</f>
        <v>268019.5</v>
      </c>
      <c r="H65" s="36">
        <f t="shared" si="7"/>
        <v>114.16870787386739</v>
      </c>
      <c r="I65" s="49">
        <f>SUM(I8,I9,I15,I20,I24,I29,I33,I36,I42,I43,I44,I45,I46,I49,I64)</f>
        <v>52231.899999999994</v>
      </c>
    </row>
    <row r="66" spans="1:9" ht="12.75">
      <c r="A66" s="8" t="s">
        <v>37</v>
      </c>
      <c r="B66" s="49">
        <f>B67+B72+B73+B74</f>
        <v>1404827.8</v>
      </c>
      <c r="C66" s="49">
        <f>C67+C72+C73+C74</f>
        <v>838495.3</v>
      </c>
      <c r="D66" s="49">
        <f>D67+D72+D73+D74</f>
        <v>776999.6</v>
      </c>
      <c r="E66" s="36">
        <f t="shared" si="8"/>
        <v>55.309241460056526</v>
      </c>
      <c r="F66" s="36">
        <f t="shared" si="9"/>
        <v>92.66594577214684</v>
      </c>
      <c r="G66" s="49">
        <f>G67+G72+G74</f>
        <v>755654.8999999999</v>
      </c>
      <c r="H66" s="36">
        <f t="shared" si="7"/>
        <v>102.82466242196008</v>
      </c>
      <c r="I66" s="49">
        <f>I67+I72+I73+I74</f>
        <v>96835.6</v>
      </c>
    </row>
    <row r="67" spans="1:9" ht="25.5">
      <c r="A67" s="8" t="s">
        <v>38</v>
      </c>
      <c r="B67" s="49">
        <f>$68:$68+$69:$69+$70:$70</f>
        <v>1410229.5</v>
      </c>
      <c r="C67" s="49">
        <f>$68:$68+$69:$69+$70:$70</f>
        <v>843897.1</v>
      </c>
      <c r="D67" s="49">
        <f>$68:$68+$69:$69+$70:$70</f>
        <v>782488.2999999999</v>
      </c>
      <c r="E67" s="36">
        <f t="shared" si="8"/>
        <v>55.486592785075054</v>
      </c>
      <c r="F67" s="36">
        <f t="shared" si="9"/>
        <v>92.72318864468191</v>
      </c>
      <c r="G67" s="49">
        <f>$68:$68+$69:$69+$70:$70+G71</f>
        <v>770580.2</v>
      </c>
      <c r="H67" s="36">
        <f t="shared" si="7"/>
        <v>101.54534206822339</v>
      </c>
      <c r="I67" s="49">
        <f>$68:$68+$69:$69+$70:$70</f>
        <v>96913.5</v>
      </c>
    </row>
    <row r="68" spans="1:9" ht="12.75">
      <c r="A68" s="3" t="s">
        <v>39</v>
      </c>
      <c r="B68" s="38">
        <v>351741.8</v>
      </c>
      <c r="C68" s="38">
        <v>199675.5</v>
      </c>
      <c r="D68" s="38">
        <v>199675.5</v>
      </c>
      <c r="E68" s="39">
        <f t="shared" si="8"/>
        <v>56.767634668384595</v>
      </c>
      <c r="F68" s="39">
        <f t="shared" si="9"/>
        <v>100</v>
      </c>
      <c r="G68" s="38">
        <v>168374.8</v>
      </c>
      <c r="H68" s="39">
        <f t="shared" si="7"/>
        <v>118.58989587515471</v>
      </c>
      <c r="I68" s="38">
        <v>21674.6</v>
      </c>
    </row>
    <row r="69" spans="1:9" ht="12.75">
      <c r="A69" s="3" t="s">
        <v>40</v>
      </c>
      <c r="B69" s="38">
        <v>221954.9</v>
      </c>
      <c r="C69" s="38">
        <v>72746.1</v>
      </c>
      <c r="D69" s="38">
        <v>57829.1</v>
      </c>
      <c r="E69" s="39">
        <f t="shared" si="8"/>
        <v>26.05443718521195</v>
      </c>
      <c r="F69" s="39">
        <f t="shared" si="9"/>
        <v>79.49443337855911</v>
      </c>
      <c r="G69" s="38">
        <v>119864.4</v>
      </c>
      <c r="H69" s="39">
        <f t="shared" si="7"/>
        <v>48.24543400709469</v>
      </c>
      <c r="I69" s="38">
        <v>20496.5</v>
      </c>
    </row>
    <row r="70" spans="1:9" ht="12.75">
      <c r="A70" s="3" t="s">
        <v>41</v>
      </c>
      <c r="B70" s="38">
        <v>836532.8</v>
      </c>
      <c r="C70" s="38">
        <v>571475.5</v>
      </c>
      <c r="D70" s="38">
        <v>524983.7</v>
      </c>
      <c r="E70" s="39">
        <f t="shared" si="8"/>
        <v>62.7570969123984</v>
      </c>
      <c r="F70" s="39">
        <f t="shared" si="9"/>
        <v>91.8646031194688</v>
      </c>
      <c r="G70" s="38">
        <v>482341</v>
      </c>
      <c r="H70" s="39">
        <f t="shared" si="7"/>
        <v>108.84077861927557</v>
      </c>
      <c r="I70" s="38">
        <v>54742.4</v>
      </c>
    </row>
    <row r="71" spans="1:9" ht="12.75">
      <c r="A71" s="3" t="s">
        <v>127</v>
      </c>
      <c r="B71" s="38"/>
      <c r="C71" s="38"/>
      <c r="D71" s="38"/>
      <c r="E71" s="39"/>
      <c r="F71" s="39"/>
      <c r="G71" s="38">
        <v>0</v>
      </c>
      <c r="H71" s="39"/>
      <c r="I71" s="38"/>
    </row>
    <row r="72" spans="1:9" ht="30" customHeight="1">
      <c r="A72" s="8" t="s">
        <v>133</v>
      </c>
      <c r="B72" s="37">
        <v>1366</v>
      </c>
      <c r="C72" s="37">
        <v>1365.9</v>
      </c>
      <c r="D72" s="37">
        <v>1366.9</v>
      </c>
      <c r="E72" s="36">
        <v>0</v>
      </c>
      <c r="F72" s="36">
        <v>0</v>
      </c>
      <c r="G72" s="37">
        <v>0</v>
      </c>
      <c r="H72" s="36">
        <v>0</v>
      </c>
      <c r="I72" s="37">
        <v>0.3</v>
      </c>
    </row>
    <row r="73" spans="1:9" ht="66.75" customHeight="1">
      <c r="A73" s="8" t="s">
        <v>131</v>
      </c>
      <c r="B73" s="37">
        <v>0</v>
      </c>
      <c r="C73" s="37">
        <v>0</v>
      </c>
      <c r="D73" s="37">
        <v>11.3</v>
      </c>
      <c r="E73" s="36"/>
      <c r="F73" s="36"/>
      <c r="G73" s="37"/>
      <c r="H73" s="36"/>
      <c r="I73" s="37">
        <v>0</v>
      </c>
    </row>
    <row r="74" spans="1:9" ht="24.75" customHeight="1">
      <c r="A74" s="8" t="s">
        <v>43</v>
      </c>
      <c r="B74" s="37">
        <v>-6767.7</v>
      </c>
      <c r="C74" s="37">
        <v>-6767.7</v>
      </c>
      <c r="D74" s="37">
        <v>-6866.9</v>
      </c>
      <c r="E74" s="36">
        <f>$D:$D/$B:$B*100</f>
        <v>101.46578601297338</v>
      </c>
      <c r="F74" s="36">
        <f>$D:$D/$C:$C*100</f>
        <v>101.46578601297338</v>
      </c>
      <c r="G74" s="37">
        <v>-14925.3</v>
      </c>
      <c r="H74" s="36">
        <f>$D:$D/$G:$G*100</f>
        <v>46.008455441431664</v>
      </c>
      <c r="I74" s="37">
        <v>-78.2</v>
      </c>
    </row>
    <row r="75" spans="1:9" ht="23.25" customHeight="1">
      <c r="A75" s="6" t="s">
        <v>42</v>
      </c>
      <c r="B75" s="49">
        <f>B66+B65</f>
        <v>1886689.2000000002</v>
      </c>
      <c r="C75" s="49">
        <f>C66+C65</f>
        <v>1123266.5</v>
      </c>
      <c r="D75" s="49">
        <f>D66+D65</f>
        <v>1082994</v>
      </c>
      <c r="E75" s="36">
        <f>$D:$D/$B:$B*100</f>
        <v>57.40182325737593</v>
      </c>
      <c r="F75" s="36">
        <f>$D:$D/$C:$C*100</f>
        <v>96.41469766969816</v>
      </c>
      <c r="G75" s="49">
        <f>G66+G65</f>
        <v>1023674.3999999999</v>
      </c>
      <c r="H75" s="36">
        <f>$D:$D/$G:$G*100</f>
        <v>105.79477224398697</v>
      </c>
      <c r="I75" s="49">
        <f>I66+I65</f>
        <v>149067.5</v>
      </c>
    </row>
    <row r="76" spans="1:9" ht="36.75" customHeight="1">
      <c r="A76" s="60" t="s">
        <v>44</v>
      </c>
      <c r="B76" s="61"/>
      <c r="C76" s="61"/>
      <c r="D76" s="61"/>
      <c r="E76" s="61"/>
      <c r="F76" s="61"/>
      <c r="G76" s="61"/>
      <c r="H76" s="61"/>
      <c r="I76" s="62"/>
    </row>
    <row r="77" spans="1:9" ht="12.75">
      <c r="A77" s="14" t="s">
        <v>45</v>
      </c>
      <c r="B77" s="49">
        <f>B78+B79+B80+B81+B82+B83+B84+B85</f>
        <v>169732.8</v>
      </c>
      <c r="C77" s="49">
        <f>C78+C79+C80+C81+C82+C83+C84+C85</f>
        <v>98771.1</v>
      </c>
      <c r="D77" s="49">
        <f>D78+D79+D80+D81+D82+D83+D84+D85</f>
        <v>92145.20000000001</v>
      </c>
      <c r="E77" s="36">
        <f>$D:$D/$B:$B*100</f>
        <v>54.288387394775796</v>
      </c>
      <c r="F77" s="36">
        <f>$D:$D/$C:$C*100</f>
        <v>93.29166122479147</v>
      </c>
      <c r="G77" s="49">
        <f>G78+G79+G80+G81+G82+G83+G84+G85</f>
        <v>63398.1</v>
      </c>
      <c r="H77" s="36">
        <f>$D:$D/$G:$G*100</f>
        <v>145.3437879053158</v>
      </c>
      <c r="I77" s="49">
        <f>I78+I79+I80+I81+I82+I83+I84+I85</f>
        <v>15870.3</v>
      </c>
    </row>
    <row r="78" spans="1:9" ht="12.75">
      <c r="A78" s="15" t="s">
        <v>46</v>
      </c>
      <c r="B78" s="50">
        <v>1495.9</v>
      </c>
      <c r="C78" s="50">
        <v>857.2</v>
      </c>
      <c r="D78" s="50">
        <v>813.2</v>
      </c>
      <c r="E78" s="39">
        <f>$D:$D/$B:$B*100</f>
        <v>54.36192258840832</v>
      </c>
      <c r="F78" s="39">
        <f>$D:$D/$C:$C*100</f>
        <v>94.8670088660756</v>
      </c>
      <c r="G78" s="50">
        <v>743.8</v>
      </c>
      <c r="H78" s="39">
        <f>$D:$D/$G:$G*100</f>
        <v>109.33046517881154</v>
      </c>
      <c r="I78" s="50">
        <v>110.7</v>
      </c>
    </row>
    <row r="79" spans="1:9" ht="14.25" customHeight="1">
      <c r="A79" s="15" t="s">
        <v>47</v>
      </c>
      <c r="B79" s="50">
        <v>6294.2</v>
      </c>
      <c r="C79" s="50">
        <v>3665.2</v>
      </c>
      <c r="D79" s="50">
        <v>3044.5</v>
      </c>
      <c r="E79" s="39">
        <f>$D:$D/$B:$B*100</f>
        <v>48.369927870102636</v>
      </c>
      <c r="F79" s="39">
        <f>$D:$D/$C:$C*100</f>
        <v>83.06504419949799</v>
      </c>
      <c r="G79" s="50">
        <v>3325.3</v>
      </c>
      <c r="H79" s="39">
        <f>$D:$D/$G:$G*100</f>
        <v>91.55564911436561</v>
      </c>
      <c r="I79" s="50">
        <v>483.9</v>
      </c>
    </row>
    <row r="80" spans="1:9" ht="25.5">
      <c r="A80" s="15" t="s">
        <v>48</v>
      </c>
      <c r="B80" s="50">
        <v>36179.2</v>
      </c>
      <c r="C80" s="50">
        <v>20398</v>
      </c>
      <c r="D80" s="50">
        <v>20053.4</v>
      </c>
      <c r="E80" s="39">
        <f>$D:$D/$B:$B*100</f>
        <v>55.42798071820273</v>
      </c>
      <c r="F80" s="39">
        <f>$D:$D/$C:$C*100</f>
        <v>98.31061868810669</v>
      </c>
      <c r="G80" s="50">
        <v>20879.7</v>
      </c>
      <c r="H80" s="39">
        <f>$D:$D/$G:$G*100</f>
        <v>96.04256766141276</v>
      </c>
      <c r="I80" s="50">
        <v>3088.6</v>
      </c>
    </row>
    <row r="81" spans="1:9" ht="12.75">
      <c r="A81" s="15" t="s">
        <v>94</v>
      </c>
      <c r="B81" s="38">
        <v>234.4</v>
      </c>
      <c r="C81" s="38">
        <v>234.4</v>
      </c>
      <c r="D81" s="38">
        <v>210</v>
      </c>
      <c r="E81" s="39">
        <v>0</v>
      </c>
      <c r="F81" s="39">
        <v>0</v>
      </c>
      <c r="G81" s="38">
        <v>0</v>
      </c>
      <c r="H81" s="39">
        <v>0</v>
      </c>
      <c r="I81" s="38">
        <v>0</v>
      </c>
    </row>
    <row r="82" spans="1:9" ht="25.5">
      <c r="A82" s="3" t="s">
        <v>49</v>
      </c>
      <c r="B82" s="50">
        <v>10285.2</v>
      </c>
      <c r="C82" s="50">
        <v>6582.9</v>
      </c>
      <c r="D82" s="50">
        <v>5823.6</v>
      </c>
      <c r="E82" s="39">
        <f>$D:$D/$B:$B*100</f>
        <v>56.62116439155292</v>
      </c>
      <c r="F82" s="39">
        <f>$D:$D/$C:$C*100</f>
        <v>88.46556988561274</v>
      </c>
      <c r="G82" s="50">
        <v>5773.1</v>
      </c>
      <c r="H82" s="39">
        <f>$D:$D/$G:$G*100</f>
        <v>100.87474666990006</v>
      </c>
      <c r="I82" s="50">
        <v>1449</v>
      </c>
    </row>
    <row r="83" spans="1:9" ht="12.75">
      <c r="A83" s="15" t="s">
        <v>50</v>
      </c>
      <c r="B83" s="50">
        <v>0</v>
      </c>
      <c r="C83" s="50">
        <v>0</v>
      </c>
      <c r="D83" s="50">
        <v>0</v>
      </c>
      <c r="E83" s="39">
        <v>0</v>
      </c>
      <c r="F83" s="39">
        <v>0</v>
      </c>
      <c r="G83" s="50">
        <v>579.6</v>
      </c>
      <c r="H83" s="39">
        <v>0</v>
      </c>
      <c r="I83" s="50">
        <v>0</v>
      </c>
    </row>
    <row r="84" spans="1:9" ht="12.75">
      <c r="A84" s="15" t="s">
        <v>51</v>
      </c>
      <c r="B84" s="50">
        <v>1690</v>
      </c>
      <c r="C84" s="50">
        <v>0</v>
      </c>
      <c r="D84" s="50">
        <v>0</v>
      </c>
      <c r="E84" s="39">
        <f>$D:$D/$B:$B*100</f>
        <v>0</v>
      </c>
      <c r="F84" s="39">
        <v>0</v>
      </c>
      <c r="G84" s="50">
        <v>0</v>
      </c>
      <c r="H84" s="39">
        <v>0</v>
      </c>
      <c r="I84" s="50">
        <v>0</v>
      </c>
    </row>
    <row r="85" spans="1:9" ht="12.75">
      <c r="A85" s="3" t="s">
        <v>52</v>
      </c>
      <c r="B85" s="50">
        <v>113553.9</v>
      </c>
      <c r="C85" s="50">
        <v>67033.4</v>
      </c>
      <c r="D85" s="50">
        <v>62200.5</v>
      </c>
      <c r="E85" s="39">
        <f>$D:$D/$B:$B*100</f>
        <v>54.77618998554872</v>
      </c>
      <c r="F85" s="39">
        <f>$D:$D/$C:$C*100</f>
        <v>92.7903105019289</v>
      </c>
      <c r="G85" s="50">
        <v>32096.6</v>
      </c>
      <c r="H85" s="39">
        <f>$D:$D/$G:$G*100</f>
        <v>193.79155424562106</v>
      </c>
      <c r="I85" s="50">
        <v>10738.1</v>
      </c>
    </row>
    <row r="86" spans="1:9" ht="12.75">
      <c r="A86" s="14" t="s">
        <v>53</v>
      </c>
      <c r="B86" s="37">
        <v>441.4</v>
      </c>
      <c r="C86" s="37">
        <v>306.5</v>
      </c>
      <c r="D86" s="37">
        <v>195.7</v>
      </c>
      <c r="E86" s="36">
        <f>$D:$D/$B:$B*100</f>
        <v>44.33620299048482</v>
      </c>
      <c r="F86" s="36">
        <f>$D:$D/$C:$C*100</f>
        <v>63.849918433931485</v>
      </c>
      <c r="G86" s="37">
        <v>190.3</v>
      </c>
      <c r="H86" s="36">
        <v>0</v>
      </c>
      <c r="I86" s="37">
        <v>20.2</v>
      </c>
    </row>
    <row r="87" spans="1:9" ht="25.5">
      <c r="A87" s="16" t="s">
        <v>54</v>
      </c>
      <c r="B87" s="37">
        <v>7160.7</v>
      </c>
      <c r="C87" s="37">
        <v>4880.7</v>
      </c>
      <c r="D87" s="37">
        <v>4265</v>
      </c>
      <c r="E87" s="36">
        <f>$D:$D/$B:$B*100</f>
        <v>59.5612160822266</v>
      </c>
      <c r="F87" s="36">
        <f>$D:$D/$C:$C*100</f>
        <v>87.38500624910361</v>
      </c>
      <c r="G87" s="37">
        <v>3315.2</v>
      </c>
      <c r="H87" s="36">
        <v>0</v>
      </c>
      <c r="I87" s="37">
        <v>911.5</v>
      </c>
    </row>
    <row r="88" spans="1:9" ht="12.75">
      <c r="A88" s="14" t="s">
        <v>55</v>
      </c>
      <c r="B88" s="49">
        <f>B89+B90+B91+B92</f>
        <v>163932.4</v>
      </c>
      <c r="C88" s="49">
        <f>C89+C90+C91+C92</f>
        <v>60598.399999999994</v>
      </c>
      <c r="D88" s="49">
        <f>D89+D90+D91+D92</f>
        <v>35723.1</v>
      </c>
      <c r="E88" s="36">
        <f>$D:$D/$B:$B*100</f>
        <v>21.791360341213817</v>
      </c>
      <c r="F88" s="36">
        <f>$D:$D/$C:$C*100</f>
        <v>58.95056635158684</v>
      </c>
      <c r="G88" s="49">
        <f>G89+G90+G91+G92</f>
        <v>48014</v>
      </c>
      <c r="H88" s="36">
        <f>$D:$D/$G:$G*100</f>
        <v>74.40142458449618</v>
      </c>
      <c r="I88" s="49">
        <f>I89+I90+I91+I92</f>
        <v>8265.9</v>
      </c>
    </row>
    <row r="89" spans="1:9" ht="12.75">
      <c r="A89" s="17" t="s">
        <v>126</v>
      </c>
      <c r="B89" s="50">
        <v>0</v>
      </c>
      <c r="C89" s="50">
        <v>0</v>
      </c>
      <c r="D89" s="50">
        <v>0</v>
      </c>
      <c r="E89" s="39">
        <v>0</v>
      </c>
      <c r="F89" s="39">
        <v>0</v>
      </c>
      <c r="G89" s="50">
        <v>0</v>
      </c>
      <c r="H89" s="39">
        <v>0</v>
      </c>
      <c r="I89" s="50">
        <v>0</v>
      </c>
    </row>
    <row r="90" spans="1:9" ht="12.75">
      <c r="A90" s="15" t="s">
        <v>56</v>
      </c>
      <c r="B90" s="50">
        <v>22615.5</v>
      </c>
      <c r="C90" s="50">
        <v>10326</v>
      </c>
      <c r="D90" s="50">
        <v>9658.3</v>
      </c>
      <c r="E90" s="39">
        <f aca="true" t="shared" si="10" ref="E90:E118">$D:$D/$B:$B*100</f>
        <v>42.7065508169176</v>
      </c>
      <c r="F90" s="39">
        <f aca="true" t="shared" si="11" ref="F90:F96">$D:$D/$C:$C*100</f>
        <v>93.53379817935308</v>
      </c>
      <c r="G90" s="50">
        <v>8779.3</v>
      </c>
      <c r="H90" s="39">
        <f aca="true" t="shared" si="12" ref="H90:H96">$D:$D/$G:$G*100</f>
        <v>110.01218775984418</v>
      </c>
      <c r="I90" s="50">
        <v>2369.3</v>
      </c>
    </row>
    <row r="91" spans="1:9" ht="12.75">
      <c r="A91" s="17" t="s">
        <v>101</v>
      </c>
      <c r="B91" s="38">
        <v>132425.6</v>
      </c>
      <c r="C91" s="38">
        <v>43252.7</v>
      </c>
      <c r="D91" s="38">
        <v>25632.3</v>
      </c>
      <c r="E91" s="39">
        <f t="shared" si="10"/>
        <v>19.356000652441825</v>
      </c>
      <c r="F91" s="39">
        <f t="shared" si="11"/>
        <v>59.261733949556906</v>
      </c>
      <c r="G91" s="38">
        <v>38516.5</v>
      </c>
      <c r="H91" s="39">
        <f t="shared" si="12"/>
        <v>66.54888164812482</v>
      </c>
      <c r="I91" s="38">
        <v>5852.2</v>
      </c>
    </row>
    <row r="92" spans="1:9" ht="12.75">
      <c r="A92" s="15" t="s">
        <v>57</v>
      </c>
      <c r="B92" s="50">
        <v>8891.3</v>
      </c>
      <c r="C92" s="50">
        <v>7019.7</v>
      </c>
      <c r="D92" s="50">
        <v>432.5</v>
      </c>
      <c r="E92" s="39">
        <f t="shared" si="10"/>
        <v>4.864305557117632</v>
      </c>
      <c r="F92" s="39">
        <f t="shared" si="11"/>
        <v>6.161231961479836</v>
      </c>
      <c r="G92" s="50">
        <v>718.2</v>
      </c>
      <c r="H92" s="39">
        <f t="shared" si="12"/>
        <v>60.21999443052074</v>
      </c>
      <c r="I92" s="50">
        <v>44.4</v>
      </c>
    </row>
    <row r="93" spans="1:9" ht="12.75">
      <c r="A93" s="14" t="s">
        <v>58</v>
      </c>
      <c r="B93" s="49">
        <f>B94+B95+B96+B97</f>
        <v>217241</v>
      </c>
      <c r="C93" s="49">
        <f>C94+C95+C96+C97</f>
        <v>95215.09999999999</v>
      </c>
      <c r="D93" s="49">
        <f>D94+D95+D96+D97</f>
        <v>65837.6</v>
      </c>
      <c r="E93" s="36">
        <f t="shared" si="10"/>
        <v>30.306249741070978</v>
      </c>
      <c r="F93" s="36">
        <f t="shared" si="11"/>
        <v>69.14617534403683</v>
      </c>
      <c r="G93" s="49">
        <f>G94+G95+G96+G97</f>
        <v>259867.4</v>
      </c>
      <c r="H93" s="36">
        <f t="shared" si="12"/>
        <v>25.335074734268325</v>
      </c>
      <c r="I93" s="49">
        <f>I94+I95+I96+I97</f>
        <v>9660.7</v>
      </c>
    </row>
    <row r="94" spans="1:9" ht="12.75">
      <c r="A94" s="15" t="s">
        <v>59</v>
      </c>
      <c r="B94" s="50">
        <v>25395.3</v>
      </c>
      <c r="C94" s="50">
        <v>20000.7</v>
      </c>
      <c r="D94" s="50">
        <v>15952.5</v>
      </c>
      <c r="E94" s="39">
        <f t="shared" si="10"/>
        <v>62.816741680547196</v>
      </c>
      <c r="F94" s="39">
        <f t="shared" si="11"/>
        <v>79.75970841020565</v>
      </c>
      <c r="G94" s="50">
        <v>209765.5</v>
      </c>
      <c r="H94" s="39">
        <f t="shared" si="12"/>
        <v>7.6049207329136586</v>
      </c>
      <c r="I94" s="50">
        <v>826</v>
      </c>
    </row>
    <row r="95" spans="1:9" ht="12.75">
      <c r="A95" s="15" t="s">
        <v>60</v>
      </c>
      <c r="B95" s="50">
        <v>116563.4</v>
      </c>
      <c r="C95" s="50">
        <v>51478.2</v>
      </c>
      <c r="D95" s="50">
        <v>35612</v>
      </c>
      <c r="E95" s="39">
        <f t="shared" si="10"/>
        <v>30.551613971452447</v>
      </c>
      <c r="F95" s="39">
        <f t="shared" si="11"/>
        <v>69.17879801547063</v>
      </c>
      <c r="G95" s="50">
        <v>36698.5</v>
      </c>
      <c r="H95" s="39">
        <f t="shared" si="12"/>
        <v>97.03938853086639</v>
      </c>
      <c r="I95" s="50">
        <v>5264.1</v>
      </c>
    </row>
    <row r="96" spans="1:9" ht="12.75">
      <c r="A96" s="15" t="s">
        <v>61</v>
      </c>
      <c r="B96" s="50">
        <v>75132.3</v>
      </c>
      <c r="C96" s="50">
        <v>23586.2</v>
      </c>
      <c r="D96" s="50">
        <v>14123.1</v>
      </c>
      <c r="E96" s="39">
        <f t="shared" si="10"/>
        <v>18.79764096134419</v>
      </c>
      <c r="F96" s="39">
        <f t="shared" si="11"/>
        <v>59.87865785925668</v>
      </c>
      <c r="G96" s="50">
        <v>11591.5</v>
      </c>
      <c r="H96" s="39">
        <f t="shared" si="12"/>
        <v>121.84014148298323</v>
      </c>
      <c r="I96" s="50">
        <v>3570.6</v>
      </c>
    </row>
    <row r="97" spans="1:9" ht="12.75">
      <c r="A97" s="15" t="s">
        <v>62</v>
      </c>
      <c r="B97" s="50">
        <v>150</v>
      </c>
      <c r="C97" s="50">
        <v>150</v>
      </c>
      <c r="D97" s="50">
        <v>150</v>
      </c>
      <c r="E97" s="39">
        <f t="shared" si="10"/>
        <v>100</v>
      </c>
      <c r="F97" s="39">
        <v>0</v>
      </c>
      <c r="G97" s="50">
        <v>1811.9</v>
      </c>
      <c r="H97" s="39">
        <v>0</v>
      </c>
      <c r="I97" s="50">
        <v>0</v>
      </c>
    </row>
    <row r="98" spans="1:9" ht="12.75">
      <c r="A98" s="18" t="s">
        <v>63</v>
      </c>
      <c r="B98" s="49">
        <f>B99+B100+B101+B102+B103</f>
        <v>1025550.8</v>
      </c>
      <c r="C98" s="49">
        <f>C99+C100+C101+C102+C103</f>
        <v>680170.6</v>
      </c>
      <c r="D98" s="49">
        <f>D99+D100+D101+D102+D103</f>
        <v>651324.7999999999</v>
      </c>
      <c r="E98" s="36">
        <f t="shared" si="10"/>
        <v>63.509754953143215</v>
      </c>
      <c r="F98" s="36">
        <f aca="true" t="shared" si="13" ref="F98:F116">$D:$D/$C:$C*100</f>
        <v>95.7590345716207</v>
      </c>
      <c r="G98" s="49">
        <f>G99+G100+G101+G102+G103</f>
        <v>629200.4</v>
      </c>
      <c r="H98" s="36">
        <f aca="true" t="shared" si="14" ref="H98:H114">$D:$D/$G:$G*100</f>
        <v>103.51627239906394</v>
      </c>
      <c r="I98" s="49">
        <f>I99+I100+I101+I102+I103</f>
        <v>71459.79999999999</v>
      </c>
    </row>
    <row r="99" spans="1:9" ht="12.75">
      <c r="A99" s="15" t="s">
        <v>64</v>
      </c>
      <c r="B99" s="50">
        <v>395189.4</v>
      </c>
      <c r="C99" s="50">
        <v>262499</v>
      </c>
      <c r="D99" s="50">
        <v>252585.8</v>
      </c>
      <c r="E99" s="39">
        <f t="shared" si="10"/>
        <v>63.91512525386561</v>
      </c>
      <c r="F99" s="39">
        <f t="shared" si="13"/>
        <v>96.22352847058464</v>
      </c>
      <c r="G99" s="50">
        <v>232481.6</v>
      </c>
      <c r="H99" s="39">
        <f t="shared" si="14"/>
        <v>108.64765211526417</v>
      </c>
      <c r="I99" s="50">
        <v>28211.8</v>
      </c>
    </row>
    <row r="100" spans="1:9" ht="12.75">
      <c r="A100" s="15" t="s">
        <v>65</v>
      </c>
      <c r="B100" s="50">
        <v>469932.7</v>
      </c>
      <c r="C100" s="50">
        <v>304635.9</v>
      </c>
      <c r="D100" s="50">
        <v>303956.9</v>
      </c>
      <c r="E100" s="39">
        <f t="shared" si="10"/>
        <v>64.6809426115697</v>
      </c>
      <c r="F100" s="39">
        <f t="shared" si="13"/>
        <v>99.77711097083436</v>
      </c>
      <c r="G100" s="50">
        <v>288164.7</v>
      </c>
      <c r="H100" s="39">
        <f t="shared" si="14"/>
        <v>105.48026874908689</v>
      </c>
      <c r="I100" s="50">
        <v>22180.4</v>
      </c>
    </row>
    <row r="101" spans="1:9" ht="12.75">
      <c r="A101" s="15" t="s">
        <v>132</v>
      </c>
      <c r="B101" s="50">
        <v>71473.7</v>
      </c>
      <c r="C101" s="50">
        <v>48384.7</v>
      </c>
      <c r="D101" s="50">
        <v>47536.6</v>
      </c>
      <c r="E101" s="39">
        <f t="shared" si="10"/>
        <v>66.50921947513561</v>
      </c>
      <c r="F101" s="39">
        <f t="shared" si="13"/>
        <v>98.24717317664468</v>
      </c>
      <c r="G101" s="50">
        <v>66682.6</v>
      </c>
      <c r="H101" s="39">
        <f t="shared" si="14"/>
        <v>71.28786220093397</v>
      </c>
      <c r="I101" s="50">
        <v>5577.6</v>
      </c>
    </row>
    <row r="102" spans="1:9" ht="12.75">
      <c r="A102" s="15" t="s">
        <v>66</v>
      </c>
      <c r="B102" s="50">
        <v>41266.1</v>
      </c>
      <c r="C102" s="50">
        <v>37153.6</v>
      </c>
      <c r="D102" s="50">
        <v>22103</v>
      </c>
      <c r="E102" s="39">
        <f t="shared" si="10"/>
        <v>53.56212484339446</v>
      </c>
      <c r="F102" s="39">
        <f t="shared" si="13"/>
        <v>59.490870332888335</v>
      </c>
      <c r="G102" s="50">
        <v>18365.3</v>
      </c>
      <c r="H102" s="39">
        <f t="shared" si="14"/>
        <v>120.35196811377979</v>
      </c>
      <c r="I102" s="50">
        <v>11563.5</v>
      </c>
    </row>
    <row r="103" spans="1:9" ht="12.75">
      <c r="A103" s="15" t="s">
        <v>67</v>
      </c>
      <c r="B103" s="50">
        <v>47688.9</v>
      </c>
      <c r="C103" s="50">
        <v>27497.4</v>
      </c>
      <c r="D103" s="38">
        <v>25142.5</v>
      </c>
      <c r="E103" s="39">
        <f t="shared" si="10"/>
        <v>52.72191222695428</v>
      </c>
      <c r="F103" s="39">
        <f t="shared" si="13"/>
        <v>91.43591757766188</v>
      </c>
      <c r="G103" s="38">
        <v>23506.2</v>
      </c>
      <c r="H103" s="39">
        <f t="shared" si="14"/>
        <v>106.9611421667475</v>
      </c>
      <c r="I103" s="38">
        <v>3926.5</v>
      </c>
    </row>
    <row r="104" spans="1:9" ht="25.5">
      <c r="A104" s="18" t="s">
        <v>68</v>
      </c>
      <c r="B104" s="49">
        <f>B105+B106</f>
        <v>122695.9</v>
      </c>
      <c r="C104" s="49">
        <f>C105+C106</f>
        <v>73165.79999999999</v>
      </c>
      <c r="D104" s="49">
        <f>D105+D106</f>
        <v>58273.200000000004</v>
      </c>
      <c r="E104" s="36">
        <f t="shared" si="10"/>
        <v>47.49400754222432</v>
      </c>
      <c r="F104" s="36">
        <f t="shared" si="13"/>
        <v>79.64540810050599</v>
      </c>
      <c r="G104" s="49">
        <f>G105+G106</f>
        <v>56782.5</v>
      </c>
      <c r="H104" s="36">
        <f t="shared" si="14"/>
        <v>102.62528067626471</v>
      </c>
      <c r="I104" s="49">
        <f>I105+I106</f>
        <v>10756.699999999999</v>
      </c>
    </row>
    <row r="105" spans="1:9" ht="12.75">
      <c r="A105" s="15" t="s">
        <v>69</v>
      </c>
      <c r="B105" s="50">
        <v>116603</v>
      </c>
      <c r="C105" s="50">
        <v>70614.9</v>
      </c>
      <c r="D105" s="50">
        <v>56112.8</v>
      </c>
      <c r="E105" s="39">
        <f t="shared" si="10"/>
        <v>48.12294709398558</v>
      </c>
      <c r="F105" s="39">
        <f t="shared" si="13"/>
        <v>79.463116141211</v>
      </c>
      <c r="G105" s="50">
        <v>54476.7</v>
      </c>
      <c r="H105" s="39">
        <f t="shared" si="14"/>
        <v>103.0033023292527</v>
      </c>
      <c r="I105" s="50">
        <v>10474.9</v>
      </c>
    </row>
    <row r="106" spans="1:9" ht="25.5">
      <c r="A106" s="15" t="s">
        <v>70</v>
      </c>
      <c r="B106" s="50">
        <v>6092.9</v>
      </c>
      <c r="C106" s="50">
        <v>2550.9</v>
      </c>
      <c r="D106" s="50">
        <v>2160.4</v>
      </c>
      <c r="E106" s="39">
        <f t="shared" si="10"/>
        <v>35.45766383823795</v>
      </c>
      <c r="F106" s="39">
        <f t="shared" si="13"/>
        <v>84.69167744717551</v>
      </c>
      <c r="G106" s="50">
        <v>2305.8</v>
      </c>
      <c r="H106" s="39">
        <f t="shared" si="14"/>
        <v>93.69416254662156</v>
      </c>
      <c r="I106" s="50">
        <v>281.8</v>
      </c>
    </row>
    <row r="107" spans="1:9" ht="12.75">
      <c r="A107" s="18" t="s">
        <v>71</v>
      </c>
      <c r="B107" s="49">
        <f>B108+B109+B110+B111+B112</f>
        <v>150387.40000000002</v>
      </c>
      <c r="C107" s="49">
        <f>C108+C109+C110+C111+C112</f>
        <v>90890.7</v>
      </c>
      <c r="D107" s="49">
        <f>D108+D109+D110+D111+D112</f>
        <v>76406</v>
      </c>
      <c r="E107" s="36">
        <f t="shared" si="10"/>
        <v>50.8061180657422</v>
      </c>
      <c r="F107" s="36">
        <f t="shared" si="13"/>
        <v>84.06360606750745</v>
      </c>
      <c r="G107" s="49">
        <f>G108+G109+G110+G111+G112</f>
        <v>66928.7</v>
      </c>
      <c r="H107" s="36">
        <f t="shared" si="14"/>
        <v>114.16029296848737</v>
      </c>
      <c r="I107" s="49">
        <f>I108+I109+I110+I111+I112</f>
        <v>11562.5</v>
      </c>
    </row>
    <row r="108" spans="1:9" ht="12.75">
      <c r="A108" s="15" t="s">
        <v>72</v>
      </c>
      <c r="B108" s="50">
        <v>924</v>
      </c>
      <c r="C108" s="50">
        <v>544</v>
      </c>
      <c r="D108" s="50">
        <v>542.4</v>
      </c>
      <c r="E108" s="39">
        <f t="shared" si="10"/>
        <v>58.7012987012987</v>
      </c>
      <c r="F108" s="39">
        <f t="shared" si="13"/>
        <v>99.70588235294117</v>
      </c>
      <c r="G108" s="50">
        <v>539.2</v>
      </c>
      <c r="H108" s="39">
        <f t="shared" si="14"/>
        <v>100.59347181008901</v>
      </c>
      <c r="I108" s="50">
        <v>79.8</v>
      </c>
    </row>
    <row r="109" spans="1:9" ht="12.75">
      <c r="A109" s="15" t="s">
        <v>73</v>
      </c>
      <c r="B109" s="50">
        <v>40740.3</v>
      </c>
      <c r="C109" s="50">
        <v>26667.1</v>
      </c>
      <c r="D109" s="50">
        <v>26667.1</v>
      </c>
      <c r="E109" s="39">
        <f t="shared" si="10"/>
        <v>65.4563172092498</v>
      </c>
      <c r="F109" s="39">
        <f t="shared" si="13"/>
        <v>100</v>
      </c>
      <c r="G109" s="50">
        <v>18536</v>
      </c>
      <c r="H109" s="39">
        <f t="shared" si="14"/>
        <v>143.86652999568406</v>
      </c>
      <c r="I109" s="50">
        <v>4582.4</v>
      </c>
    </row>
    <row r="110" spans="1:9" ht="12.75">
      <c r="A110" s="15" t="s">
        <v>74</v>
      </c>
      <c r="B110" s="50">
        <v>37151.9</v>
      </c>
      <c r="C110" s="50">
        <v>22444.4</v>
      </c>
      <c r="D110" s="50">
        <v>17383.4</v>
      </c>
      <c r="E110" s="39">
        <f t="shared" si="10"/>
        <v>46.79006995604532</v>
      </c>
      <c r="F110" s="39">
        <f t="shared" si="13"/>
        <v>77.45094544741673</v>
      </c>
      <c r="G110" s="50">
        <v>18169.2</v>
      </c>
      <c r="H110" s="39">
        <f t="shared" si="14"/>
        <v>95.67509851837175</v>
      </c>
      <c r="I110" s="50">
        <v>3970</v>
      </c>
    </row>
    <row r="111" spans="1:9" ht="12.75">
      <c r="A111" s="15" t="s">
        <v>75</v>
      </c>
      <c r="B111" s="38">
        <v>42021.7</v>
      </c>
      <c r="C111" s="38">
        <v>22858.4</v>
      </c>
      <c r="D111" s="38">
        <v>15650.3</v>
      </c>
      <c r="E111" s="39">
        <f t="shared" si="10"/>
        <v>37.24337663635693</v>
      </c>
      <c r="F111" s="39">
        <f t="shared" si="13"/>
        <v>68.46629685367304</v>
      </c>
      <c r="G111" s="38">
        <v>13881.3</v>
      </c>
      <c r="H111" s="39">
        <f t="shared" si="14"/>
        <v>112.74376319220822</v>
      </c>
      <c r="I111" s="38">
        <v>318.4</v>
      </c>
    </row>
    <row r="112" spans="1:9" ht="12.75">
      <c r="A112" s="15" t="s">
        <v>76</v>
      </c>
      <c r="B112" s="50">
        <v>29549.5</v>
      </c>
      <c r="C112" s="50">
        <v>18376.8</v>
      </c>
      <c r="D112" s="50">
        <v>16162.8</v>
      </c>
      <c r="E112" s="39">
        <f t="shared" si="10"/>
        <v>54.697372205959496</v>
      </c>
      <c r="F112" s="39">
        <f t="shared" si="13"/>
        <v>87.95220060075748</v>
      </c>
      <c r="G112" s="50">
        <v>15803</v>
      </c>
      <c r="H112" s="39">
        <f t="shared" si="14"/>
        <v>102.2767828893248</v>
      </c>
      <c r="I112" s="50">
        <v>2611.9</v>
      </c>
    </row>
    <row r="113" spans="1:9" ht="12.75">
      <c r="A113" s="18" t="s">
        <v>83</v>
      </c>
      <c r="B113" s="37">
        <f>B114+B115+B116</f>
        <v>56830.7</v>
      </c>
      <c r="C113" s="37">
        <f>C114+C115+C116</f>
        <v>36800.6</v>
      </c>
      <c r="D113" s="37">
        <f>D114+D115+D116</f>
        <v>30362.500000000004</v>
      </c>
      <c r="E113" s="36">
        <f t="shared" si="10"/>
        <v>53.42622913319738</v>
      </c>
      <c r="F113" s="36">
        <f t="shared" si="13"/>
        <v>82.50544828073456</v>
      </c>
      <c r="G113" s="37">
        <f>G114+G115+G116</f>
        <v>8387.4</v>
      </c>
      <c r="H113" s="36">
        <f t="shared" si="14"/>
        <v>362.0013353363379</v>
      </c>
      <c r="I113" s="37">
        <f>I114+I115+I116</f>
        <v>6253.1</v>
      </c>
    </row>
    <row r="114" spans="1:9" ht="12.75">
      <c r="A114" s="11" t="s">
        <v>84</v>
      </c>
      <c r="B114" s="38">
        <v>41478.9</v>
      </c>
      <c r="C114" s="38">
        <v>28734.1</v>
      </c>
      <c r="D114" s="38">
        <v>23047.2</v>
      </c>
      <c r="E114" s="39">
        <f t="shared" si="10"/>
        <v>55.56367213209607</v>
      </c>
      <c r="F114" s="39">
        <f t="shared" si="13"/>
        <v>80.20853271896459</v>
      </c>
      <c r="G114" s="38">
        <v>3538.6</v>
      </c>
      <c r="H114" s="39">
        <f t="shared" si="14"/>
        <v>651.3084270615498</v>
      </c>
      <c r="I114" s="38">
        <v>4929.2</v>
      </c>
    </row>
    <row r="115" spans="1:9" ht="12.75">
      <c r="A115" s="19" t="s">
        <v>85</v>
      </c>
      <c r="B115" s="38">
        <v>12808.3</v>
      </c>
      <c r="C115" s="38">
        <v>6701.1</v>
      </c>
      <c r="D115" s="38">
        <v>6131.6</v>
      </c>
      <c r="E115" s="39">
        <f t="shared" si="10"/>
        <v>47.87208294621457</v>
      </c>
      <c r="F115" s="39">
        <f t="shared" si="13"/>
        <v>91.50139529331005</v>
      </c>
      <c r="G115" s="38">
        <v>3572.8</v>
      </c>
      <c r="H115" s="39">
        <v>0</v>
      </c>
      <c r="I115" s="38">
        <v>1053.4</v>
      </c>
    </row>
    <row r="116" spans="1:9" ht="24.75" customHeight="1">
      <c r="A116" s="20" t="s">
        <v>95</v>
      </c>
      <c r="B116" s="38">
        <v>2543.5</v>
      </c>
      <c r="C116" s="38">
        <v>1365.4</v>
      </c>
      <c r="D116" s="38">
        <v>1183.7</v>
      </c>
      <c r="E116" s="39">
        <f t="shared" si="10"/>
        <v>46.5382347159426</v>
      </c>
      <c r="F116" s="39">
        <f t="shared" si="13"/>
        <v>86.69254430935989</v>
      </c>
      <c r="G116" s="38">
        <v>1276</v>
      </c>
      <c r="H116" s="39"/>
      <c r="I116" s="38">
        <v>270.5</v>
      </c>
    </row>
    <row r="117" spans="1:9" ht="25.5">
      <c r="A117" s="21" t="s">
        <v>111</v>
      </c>
      <c r="B117" s="37">
        <f aca="true" t="shared" si="15" ref="B117:H117">B118</f>
        <v>4.7</v>
      </c>
      <c r="C117" s="37">
        <f t="shared" si="15"/>
        <v>4.7</v>
      </c>
      <c r="D117" s="37">
        <f t="shared" si="15"/>
        <v>4</v>
      </c>
      <c r="E117" s="37">
        <f t="shared" si="15"/>
        <v>85.1063829787234</v>
      </c>
      <c r="F117" s="37">
        <f t="shared" si="15"/>
        <v>0</v>
      </c>
      <c r="G117" s="37">
        <f t="shared" si="15"/>
        <v>0</v>
      </c>
      <c r="H117" s="37">
        <f t="shared" si="15"/>
        <v>0</v>
      </c>
      <c r="I117" s="37">
        <f>SUM(I118)</f>
        <v>0</v>
      </c>
    </row>
    <row r="118" spans="1:9" ht="26.25" customHeight="1">
      <c r="A118" s="20" t="s">
        <v>112</v>
      </c>
      <c r="B118" s="38">
        <v>4.7</v>
      </c>
      <c r="C118" s="38">
        <v>4.7</v>
      </c>
      <c r="D118" s="38">
        <v>4</v>
      </c>
      <c r="E118" s="39">
        <f t="shared" si="10"/>
        <v>85.1063829787234</v>
      </c>
      <c r="F118" s="39">
        <v>0</v>
      </c>
      <c r="G118" s="50">
        <v>0</v>
      </c>
      <c r="H118" s="39">
        <v>0</v>
      </c>
      <c r="I118" s="38">
        <v>0</v>
      </c>
    </row>
    <row r="119" spans="1:9" ht="18.75" customHeight="1">
      <c r="A119" s="22" t="s">
        <v>77</v>
      </c>
      <c r="B119" s="49">
        <f>B77+B86+B87+B88+B93+B98+B104+B107+B113+B117</f>
        <v>1913977.7999999998</v>
      </c>
      <c r="C119" s="49">
        <f>C77+C86+C87+C88+C93+C98+C104+C107+C113+C117</f>
        <v>1140804.2</v>
      </c>
      <c r="D119" s="49">
        <f>D77+D86+D87+D88+D93+D98+D104+D107+D113+D117</f>
        <v>1014537.0999999999</v>
      </c>
      <c r="E119" s="36">
        <f>$D:$D/$B:$B*100</f>
        <v>53.006732888960364</v>
      </c>
      <c r="F119" s="36">
        <f>$D:$D/$C:$C*100</f>
        <v>88.93174656965674</v>
      </c>
      <c r="G119" s="49">
        <f>G77+G86+G87+G88+G93+G98+G104+G107+G113+G117</f>
        <v>1136083.9999999998</v>
      </c>
      <c r="H119" s="36">
        <f>$D:$D/$G:$G*100</f>
        <v>89.3012400491513</v>
      </c>
      <c r="I119" s="49">
        <f>I77+I86+I87+I88+I93+I98+I104+I107+I113+I117</f>
        <v>134760.69999999998</v>
      </c>
    </row>
    <row r="120" spans="1:9" ht="60" customHeight="1">
      <c r="A120" s="23" t="s">
        <v>78</v>
      </c>
      <c r="B120" s="40">
        <f>B75-B119</f>
        <v>-27288.599999999627</v>
      </c>
      <c r="C120" s="40">
        <f>C75-C119</f>
        <v>-17537.699999999953</v>
      </c>
      <c r="D120" s="40">
        <f>D75-D119</f>
        <v>68456.90000000014</v>
      </c>
      <c r="E120" s="40"/>
      <c r="F120" s="40"/>
      <c r="G120" s="40">
        <f>G75-G119</f>
        <v>-112409.59999999986</v>
      </c>
      <c r="H120" s="40"/>
      <c r="I120" s="40">
        <f>I75-I119</f>
        <v>14306.800000000017</v>
      </c>
    </row>
    <row r="121" spans="1:9" ht="26.25" customHeight="1">
      <c r="A121" s="3" t="s">
        <v>79</v>
      </c>
      <c r="B121" s="38" t="s">
        <v>130</v>
      </c>
      <c r="C121" s="38"/>
      <c r="D121" s="38" t="s">
        <v>134</v>
      </c>
      <c r="E121" s="38"/>
      <c r="F121" s="38"/>
      <c r="G121" s="38"/>
      <c r="H121" s="37"/>
      <c r="I121" s="38"/>
    </row>
    <row r="122" spans="1:9" ht="24" customHeight="1">
      <c r="A122" s="8" t="s">
        <v>80</v>
      </c>
      <c r="B122" s="37">
        <v>57993</v>
      </c>
      <c r="C122" s="38"/>
      <c r="D122" s="37">
        <v>100149.8</v>
      </c>
      <c r="E122" s="38"/>
      <c r="F122" s="38"/>
      <c r="G122" s="51"/>
      <c r="H122" s="43"/>
      <c r="I122" s="37">
        <v>14172.8</v>
      </c>
    </row>
    <row r="123" spans="1:9" ht="12.75">
      <c r="A123" s="3" t="s">
        <v>7</v>
      </c>
      <c r="B123" s="38"/>
      <c r="C123" s="38"/>
      <c r="D123" s="38"/>
      <c r="E123" s="38"/>
      <c r="F123" s="38"/>
      <c r="G123" s="38"/>
      <c r="H123" s="43"/>
      <c r="I123" s="38"/>
    </row>
    <row r="124" spans="1:9" ht="12" customHeight="1">
      <c r="A124" s="10" t="s">
        <v>81</v>
      </c>
      <c r="B124" s="38">
        <v>6767.7</v>
      </c>
      <c r="C124" s="38"/>
      <c r="D124" s="38">
        <v>21533.2</v>
      </c>
      <c r="E124" s="38"/>
      <c r="F124" s="38"/>
      <c r="G124" s="38"/>
      <c r="H124" s="43"/>
      <c r="I124" s="38">
        <v>16677</v>
      </c>
    </row>
    <row r="125" spans="1:9" ht="12.75">
      <c r="A125" s="3" t="s">
        <v>82</v>
      </c>
      <c r="B125" s="38">
        <v>51225.3</v>
      </c>
      <c r="C125" s="38"/>
      <c r="D125" s="38">
        <v>78616.6</v>
      </c>
      <c r="E125" s="38"/>
      <c r="F125" s="38"/>
      <c r="G125" s="38"/>
      <c r="H125" s="43"/>
      <c r="I125" s="38">
        <v>-2504.2</v>
      </c>
    </row>
    <row r="126" spans="1:9" ht="12.75" hidden="1">
      <c r="A126" s="5" t="s">
        <v>107</v>
      </c>
      <c r="B126" s="41"/>
      <c r="C126" s="41"/>
      <c r="D126" s="41"/>
      <c r="E126" s="41"/>
      <c r="F126" s="41"/>
      <c r="G126" s="41"/>
      <c r="H126" s="42"/>
      <c r="I126" s="41"/>
    </row>
    <row r="127" ht="12" customHeight="1">
      <c r="A127" s="24"/>
    </row>
    <row r="128" spans="1:2" ht="12.75" hidden="1">
      <c r="A128" s="25"/>
      <c r="B128" s="52"/>
    </row>
    <row r="129" spans="1:9" ht="31.5" hidden="1">
      <c r="A129" s="26" t="s">
        <v>120</v>
      </c>
      <c r="B129" s="34"/>
      <c r="C129" s="34"/>
      <c r="D129" s="34"/>
      <c r="E129" s="34"/>
      <c r="F129" s="34"/>
      <c r="G129" s="34"/>
      <c r="H129" s="34" t="s">
        <v>102</v>
      </c>
      <c r="I129" s="35"/>
    </row>
    <row r="130" spans="1:9" ht="12.75">
      <c r="A130" s="25"/>
      <c r="B130" s="35"/>
      <c r="C130" s="35"/>
      <c r="D130" s="35"/>
      <c r="E130" s="35"/>
      <c r="F130" s="35"/>
      <c r="G130" s="35"/>
      <c r="H130" s="35"/>
      <c r="I130" s="35"/>
    </row>
    <row r="132" ht="12.75">
      <c r="A132" s="32" t="s">
        <v>108</v>
      </c>
    </row>
  </sheetData>
  <sheetProtection/>
  <mergeCells count="14">
    <mergeCell ref="A76:I76"/>
    <mergeCell ref="A1:H1"/>
    <mergeCell ref="A2:H2"/>
    <mergeCell ref="A3:H3"/>
    <mergeCell ref="A6:I6"/>
    <mergeCell ref="H9:H10"/>
    <mergeCell ref="I9:I10"/>
    <mergeCell ref="G9:G10"/>
    <mergeCell ref="F9:F10"/>
    <mergeCell ref="A9:A10"/>
    <mergeCell ref="B9:B10"/>
    <mergeCell ref="C9:C10"/>
    <mergeCell ref="D9:D10"/>
    <mergeCell ref="E9:E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iUser</cp:lastModifiedBy>
  <cp:lastPrinted>2018-08-03T04:01:03Z</cp:lastPrinted>
  <dcterms:created xsi:type="dcterms:W3CDTF">2010-09-10T01:16:58Z</dcterms:created>
  <dcterms:modified xsi:type="dcterms:W3CDTF">2018-08-09T07:54:11Z</dcterms:modified>
  <cp:category/>
  <cp:version/>
  <cp:contentType/>
  <cp:contentStatus/>
</cp:coreProperties>
</file>