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79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<sst xmlns="http://schemas.openxmlformats.org/spreadsheetml/2006/main" count="137" uniqueCount="137">
  <si>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</si>
  <si>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</si>
  <si>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</si>
  <si>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</si>
  <si>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</si>
  <si>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</si>
  <si>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</si>
  <si>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</si>
  <si>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</si>
  <si>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</si>
  <si>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</si>
  <si>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</si>
  <si>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</si>
  <si>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</si>
  <si>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</si>
  <si>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</si>
  <si>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</si>
  <si>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</si>
  <si>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</si>
  <si>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</si>
  <si>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</si>
  <si>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</si>
  <si>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</si>
  <si>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</si>
  <si>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</si>
  <si>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</si>
  <si>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</si>
  <si>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</si>
  <si>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</si>
  <si>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</si>
  <si>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</si>
  <si>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</si>
  <si>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</si>
  <si>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</si>
  <si>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</si>
  <si>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</si>
  <si>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</si>
  <si>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</si>
  <si>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</si>
  <si>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</si>
  <si>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</si>
  <si>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</si>
  <si>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</si>
  <si>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</si>
  <si>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</si>
  <si>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</si>
  <si>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</si>
  <si>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</si>
  <si>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</si>
  <si>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</si>
  <si>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</si>
  <si>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</si>
  <si>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</si>
  <si>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</si>
  <si>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</si>
  <si>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</si>
  <si>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</si>
  <si>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</si>
  <si>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</si>
  <si>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</si>
  <si>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</si>
  <si>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</si>
  <si>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</si>
  <si>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</si>
  <si>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</si>
  <si>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</si>
  <si>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</si>
  <si>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</si>
  <si>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</si>
  <si>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</si>
  <si>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</si>
  <si>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</si>
  <si>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</si>
  <si>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</si>
  <si>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</si>
  <si>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</si>
  <si>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</si>
  <si>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</si>
  <si>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</si>
  <si>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</si>
  <si>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</si>
  <si>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</si>
  <si>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</si>
  <si>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</si>
  <si>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</si>
  <si>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</si>
  <si>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</si>
  <si>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</si>
  <si>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</si>
  <si>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</si>
  <si>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</si>
  <si>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</si>
  <si>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</si>
  <si>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</si>
  <si>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</si>
  <si>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</si>
  <si>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</si>
  <si>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</si>
  <si>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</si>
  <si>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</si>
  <si>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</si>
  <si>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</si>
  <si>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</si>
  <si>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</si>
  <si>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</si>
  <si>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</si>
  <si>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</si>
  <si>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</si>
  <si>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</si>
  <si>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</si>
  <si>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</si>
  <si>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</si>
  <si>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</si>
  <si>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</si>
  <si>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</si>
  <si>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</si>
  <si>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</si>
  <si>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</si>
  <si>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</si>
  <si>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</si>
  <si>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</si>
  <si>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</si>
  <si>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</si>
  <si>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</si>
  <si>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</si>
  <si>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</si>
  <si>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</si>
  <si>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</si>
  <si>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</si>
  <si>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Факт за аналогичный период 2017 г.</t>
  </si>
  <si>
    <t xml:space="preserve">На 01.01.2018 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</si>
  <si>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</si>
  <si>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</si>
  <si>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</si>
  <si>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на 01 октября 2018 года</t>
  </si>
  <si>
    <t>План за 9 месяцев 2018 г.</t>
  </si>
  <si>
    <t>На  01.10.2018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</si>
</sst>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selection activeCell="I120" sqref="I120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54" t="s">
        <v>0</v>
      </c>
      <c r="B1" s="54"/>
      <c r="C1" s="54"/>
      <c r="D1" s="54"/>
      <c r="E1" s="54"/>
      <c r="F1" s="54"/>
      <c r="G1" s="54"/>
      <c r="H1" s="54"/>
      <c r="I1" s="60"/>
    </row>
    <row r="2" spans="1:9" ht="27" customHeight="1">
      <c r="A2" s="55" t="s">
        <v>134</v>
      </c>
      <c r="B2" s="55"/>
      <c r="C2" s="55"/>
      <c r="D2" s="55"/>
      <c r="E2" s="55"/>
      <c r="F2" s="55"/>
      <c r="G2" s="55"/>
      <c r="H2" s="55"/>
      <c r="I2" s="61"/>
    </row>
    <row r="3" spans="1:9" ht="5.25" customHeight="1" hidden="1">
      <c r="A3" s="56" t="s">
        <v>1</v>
      </c>
      <c r="B3" s="56"/>
      <c r="C3" s="56"/>
      <c r="D3" s="56"/>
      <c r="E3" s="56"/>
      <c r="F3" s="56"/>
      <c r="G3" s="56"/>
      <c r="H3" s="56"/>
      <c r="I3" s="62"/>
    </row>
    <row r="4" spans="1:9" ht="49.5" customHeight="1">
      <c r="A4" s="9" t="s">
        <v>2</v>
      </c>
      <c r="B4" s="27" t="s">
        <v>3</v>
      </c>
      <c r="C4" s="27" t="s">
        <v>135</v>
      </c>
      <c r="D4" s="27" t="s">
        <v>88</v>
      </c>
      <c r="E4" s="27" t="s">
        <v>87</v>
      </c>
      <c r="F4" s="27" t="s">
        <v>89</v>
      </c>
      <c r="G4" s="27" t="s">
        <v>129</v>
      </c>
      <c r="H4" s="28" t="s">
        <v>86</v>
      </c>
      <c r="I4" s="27" t="s">
        <v>91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3">
        <v>9</v>
      </c>
    </row>
    <row r="6" spans="1:9" ht="24.75" customHeight="1">
      <c r="A6" s="57" t="s">
        <v>4</v>
      </c>
      <c r="B6" s="58"/>
      <c r="C6" s="58"/>
      <c r="D6" s="58"/>
      <c r="E6" s="58"/>
      <c r="F6" s="58"/>
      <c r="G6" s="58"/>
      <c r="H6" s="58"/>
      <c r="I6" s="59"/>
    </row>
    <row r="7" spans="1:9" ht="12.75">
      <c r="A7" s="6" t="s">
        <v>5</v>
      </c>
      <c r="B7" s="36">
        <f>B8+B9</f>
        <v>286889.9</v>
      </c>
      <c r="C7" s="36">
        <f>C8+C9</f>
        <v>200779.7</v>
      </c>
      <c r="D7" s="36">
        <f>D8+D9</f>
        <v>205721.90000000002</v>
      </c>
      <c r="E7" s="36">
        <f>$D:$D/$B:$B*100</f>
        <v>71.70761326906245</v>
      </c>
      <c r="F7" s="36">
        <f>$D:$D/$C:$C*100</f>
        <v>102.46150382732917</v>
      </c>
      <c r="G7" s="36">
        <f>G8+G9</f>
        <v>194927.69999999998</v>
      </c>
      <c r="H7" s="36">
        <f>$D:$D/$G:$G*100</f>
        <v>105.53754032905536</v>
      </c>
      <c r="I7" s="36">
        <f>I8+I9</f>
        <v>28423</v>
      </c>
    </row>
    <row r="8" spans="1:9" ht="25.5">
      <c r="A8" s="4" t="s">
        <v>6</v>
      </c>
      <c r="B8" s="37">
        <v>5400</v>
      </c>
      <c r="C8" s="37">
        <v>4130</v>
      </c>
      <c r="D8" s="37">
        <v>4636.1</v>
      </c>
      <c r="E8" s="36">
        <f>$D:$D/$B:$B*100</f>
        <v>85.85370370370372</v>
      </c>
      <c r="F8" s="36">
        <f>$D:$D/$C:$C*100</f>
        <v>112.2542372881356</v>
      </c>
      <c r="G8" s="37">
        <v>3917.3</v>
      </c>
      <c r="H8" s="36">
        <f>$D:$D/$G:$G*100</f>
        <v>118.34937329282924</v>
      </c>
      <c r="I8" s="37">
        <v>410.6</v>
      </c>
    </row>
    <row r="9" spans="1:9" ht="12.75">
      <c r="A9" s="47" t="s">
        <v>90</v>
      </c>
      <c r="B9" s="45">
        <f>B11+B12+B13+B14</f>
        <v>281489.9</v>
      </c>
      <c r="C9" s="45">
        <f>C11+C12+C13+C14</f>
        <v>196649.7</v>
      </c>
      <c r="D9" s="45">
        <f>D11+D12+D13+D14</f>
        <v>201085.80000000002</v>
      </c>
      <c r="E9" s="49">
        <f>$D:$D/$B:$B*100</f>
        <v>71.43623980824889</v>
      </c>
      <c r="F9" s="45">
        <f>$D:$D/$C:$C*100</f>
        <v>102.2558386816761</v>
      </c>
      <c r="G9" s="45">
        <f>G11+G12+G13+G14</f>
        <v>191010.4</v>
      </c>
      <c r="H9" s="49">
        <f>$D:$D/$G:$G*100</f>
        <v>105.2747913202632</v>
      </c>
      <c r="I9" s="45">
        <f>I11+I12+I13+I14</f>
        <v>28012.4</v>
      </c>
    </row>
    <row r="10" spans="1:9" ht="12.75">
      <c r="A10" s="48"/>
      <c r="B10" s="64"/>
      <c r="C10" s="64"/>
      <c r="D10" s="64"/>
      <c r="E10" s="50"/>
      <c r="F10" s="46"/>
      <c r="G10" s="64"/>
      <c r="H10" s="50"/>
      <c r="I10" s="64"/>
    </row>
    <row r="11" spans="1:9" ht="51" customHeight="1">
      <c r="A11" s="1" t="s">
        <v>96</v>
      </c>
      <c r="B11" s="38">
        <v>274939.9</v>
      </c>
      <c r="C11" s="38">
        <v>191129.7</v>
      </c>
      <c r="D11" s="38">
        <v>191893.8</v>
      </c>
      <c r="E11" s="39">
        <f aca="true" t="shared" si="0" ref="E11:E30">$D:$D/$B:$B*100</f>
        <v>69.79481697636464</v>
      </c>
      <c r="F11" s="39">
        <f aca="true" t="shared" si="1" ref="F11:F21">$D:$D/$C:$C*100</f>
        <v>100.39978088177817</v>
      </c>
      <c r="G11" s="38">
        <v>184020.3</v>
      </c>
      <c r="H11" s="39">
        <f aca="true" t="shared" si="2" ref="H11:H30">$D:$D/$G:$G*100</f>
        <v>104.27860404531457</v>
      </c>
      <c r="I11" s="38">
        <v>27285.9</v>
      </c>
    </row>
    <row r="12" spans="1:9" ht="89.25">
      <c r="A12" s="2" t="s">
        <v>121</v>
      </c>
      <c r="B12" s="38">
        <v>1000</v>
      </c>
      <c r="C12" s="38">
        <v>820</v>
      </c>
      <c r="D12" s="38">
        <v>911.6</v>
      </c>
      <c r="E12" s="39">
        <f t="shared" si="0"/>
        <v>91.16000000000001</v>
      </c>
      <c r="F12" s="39">
        <f t="shared" si="1"/>
        <v>111.17073170731709</v>
      </c>
      <c r="G12" s="38">
        <v>894.9</v>
      </c>
      <c r="H12" s="39">
        <f t="shared" si="2"/>
        <v>101.86613029388758</v>
      </c>
      <c r="I12" s="38">
        <v>27.5</v>
      </c>
    </row>
    <row r="13" spans="1:9" ht="25.5">
      <c r="A13" s="3" t="s">
        <v>97</v>
      </c>
      <c r="B13" s="38">
        <v>1400</v>
      </c>
      <c r="C13" s="38">
        <v>1290</v>
      </c>
      <c r="D13" s="38">
        <v>1022.7</v>
      </c>
      <c r="E13" s="39">
        <f t="shared" si="0"/>
        <v>73.05</v>
      </c>
      <c r="F13" s="39">
        <f t="shared" si="1"/>
        <v>79.27906976744187</v>
      </c>
      <c r="G13" s="38">
        <v>2145.2</v>
      </c>
      <c r="H13" s="39">
        <f t="shared" si="2"/>
        <v>47.67387656162596</v>
      </c>
      <c r="I13" s="38">
        <v>7.3</v>
      </c>
    </row>
    <row r="14" spans="1:9" ht="65.25" customHeight="1">
      <c r="A14" s="7" t="s">
        <v>104</v>
      </c>
      <c r="B14" s="38">
        <v>4150</v>
      </c>
      <c r="C14" s="38">
        <v>3410</v>
      </c>
      <c r="D14" s="38">
        <v>7257.7</v>
      </c>
      <c r="E14" s="39">
        <f t="shared" si="0"/>
        <v>174.88433734939758</v>
      </c>
      <c r="F14" s="39">
        <f t="shared" si="1"/>
        <v>212.8357771260997</v>
      </c>
      <c r="G14" s="38">
        <v>3950</v>
      </c>
      <c r="H14" s="39">
        <f t="shared" si="2"/>
        <v>183.7392405063291</v>
      </c>
      <c r="I14" s="38">
        <v>691.7</v>
      </c>
    </row>
    <row r="15" spans="1:9" ht="39.75" customHeight="1">
      <c r="A15" s="29" t="s">
        <v>115</v>
      </c>
      <c r="B15" s="65">
        <f>B16+B17+B18+B19</f>
        <v>17650</v>
      </c>
      <c r="C15" s="65">
        <f>C16+C17+C18+C19</f>
        <v>13225</v>
      </c>
      <c r="D15" s="65">
        <f>D16+D17+D18+D19</f>
        <v>14040.4</v>
      </c>
      <c r="E15" s="36">
        <f t="shared" si="0"/>
        <v>79.54900849858356</v>
      </c>
      <c r="F15" s="36">
        <f t="shared" si="1"/>
        <v>106.16559546313799</v>
      </c>
      <c r="G15" s="65">
        <f>G16+G17+G18+G19</f>
        <v>13060.300000000001</v>
      </c>
      <c r="H15" s="36">
        <f t="shared" si="2"/>
        <v>107.50442179735533</v>
      </c>
      <c r="I15" s="65">
        <f>I16+I17+I18+I19</f>
        <v>1852.9</v>
      </c>
    </row>
    <row r="16" spans="1:9" ht="37.5" customHeight="1">
      <c r="A16" s="10" t="s">
        <v>116</v>
      </c>
      <c r="B16" s="38">
        <v>6720</v>
      </c>
      <c r="C16" s="38">
        <v>5040</v>
      </c>
      <c r="D16" s="38">
        <v>6114.3</v>
      </c>
      <c r="E16" s="39">
        <f t="shared" si="0"/>
        <v>90.98660714285714</v>
      </c>
      <c r="F16" s="39">
        <f t="shared" si="1"/>
        <v>121.3154761904762</v>
      </c>
      <c r="G16" s="38">
        <v>5281.1</v>
      </c>
      <c r="H16" s="39">
        <f t="shared" si="2"/>
        <v>115.77701615193803</v>
      </c>
      <c r="I16" s="38">
        <v>795.5</v>
      </c>
    </row>
    <row r="17" spans="1:9" ht="56.25" customHeight="1">
      <c r="A17" s="10" t="s">
        <v>117</v>
      </c>
      <c r="B17" s="38">
        <v>60</v>
      </c>
      <c r="C17" s="38">
        <v>45</v>
      </c>
      <c r="D17" s="38">
        <v>55.5</v>
      </c>
      <c r="E17" s="39">
        <f t="shared" si="0"/>
        <v>92.5</v>
      </c>
      <c r="F17" s="39">
        <f t="shared" si="1"/>
        <v>123.33333333333334</v>
      </c>
      <c r="G17" s="38">
        <v>56</v>
      </c>
      <c r="H17" s="39">
        <f t="shared" si="2"/>
        <v>99.10714285714286</v>
      </c>
      <c r="I17" s="38">
        <v>9.9</v>
      </c>
    </row>
    <row r="18" spans="1:9" ht="55.5" customHeight="1">
      <c r="A18" s="10" t="s">
        <v>118</v>
      </c>
      <c r="B18" s="38">
        <v>12220</v>
      </c>
      <c r="C18" s="38">
        <v>9170</v>
      </c>
      <c r="D18" s="38">
        <v>9240.2</v>
      </c>
      <c r="E18" s="39">
        <f t="shared" si="0"/>
        <v>75.61538461538461</v>
      </c>
      <c r="F18" s="39">
        <f t="shared" si="1"/>
        <v>100.76553980370775</v>
      </c>
      <c r="G18" s="38">
        <v>8816.1</v>
      </c>
      <c r="H18" s="39">
        <f t="shared" si="2"/>
        <v>104.81051712208347</v>
      </c>
      <c r="I18" s="38">
        <v>1177.1</v>
      </c>
    </row>
    <row r="19" spans="1:9" ht="54" customHeight="1">
      <c r="A19" s="10" t="s">
        <v>119</v>
      </c>
      <c r="B19" s="38">
        <v>-1350</v>
      </c>
      <c r="C19" s="38">
        <v>-1030</v>
      </c>
      <c r="D19" s="38">
        <v>-1369.6</v>
      </c>
      <c r="E19" s="39">
        <f t="shared" si="0"/>
        <v>101.45185185185184</v>
      </c>
      <c r="F19" s="39">
        <f t="shared" si="1"/>
        <v>132.97087378640776</v>
      </c>
      <c r="G19" s="38">
        <v>-1092.9</v>
      </c>
      <c r="H19" s="39">
        <f t="shared" si="2"/>
        <v>125.31796138713514</v>
      </c>
      <c r="I19" s="38">
        <v>-129.6</v>
      </c>
    </row>
    <row r="20" spans="1:9" ht="12.75">
      <c r="A20" s="8" t="s">
        <v>8</v>
      </c>
      <c r="B20" s="65">
        <f>B21+B22+B23</f>
        <v>34562</v>
      </c>
      <c r="C20" s="65">
        <f>C21+C22+C23</f>
        <v>25842</v>
      </c>
      <c r="D20" s="65">
        <f>D21+D22+D23</f>
        <v>22979.7</v>
      </c>
      <c r="E20" s="36">
        <f t="shared" si="0"/>
        <v>66.48833979515074</v>
      </c>
      <c r="F20" s="36">
        <f t="shared" si="1"/>
        <v>88.92384490364523</v>
      </c>
      <c r="G20" s="65">
        <f>G21+G22+G23</f>
        <v>25772.300000000003</v>
      </c>
      <c r="H20" s="36">
        <f t="shared" si="2"/>
        <v>89.16433535229685</v>
      </c>
      <c r="I20" s="65">
        <f>I21+I22+I23</f>
        <v>779.1</v>
      </c>
    </row>
    <row r="21" spans="1:9" ht="12.75">
      <c r="A21" s="3" t="s">
        <v>9</v>
      </c>
      <c r="B21" s="38">
        <v>32650</v>
      </c>
      <c r="C21" s="38">
        <v>24350</v>
      </c>
      <c r="D21" s="38">
        <v>21870.2</v>
      </c>
      <c r="E21" s="39">
        <f t="shared" si="0"/>
        <v>66.98376722817765</v>
      </c>
      <c r="F21" s="39">
        <f t="shared" si="1"/>
        <v>89.81601642710473</v>
      </c>
      <c r="G21" s="38">
        <v>24923.9</v>
      </c>
      <c r="H21" s="39">
        <f t="shared" si="2"/>
        <v>87.74790462166835</v>
      </c>
      <c r="I21" s="38">
        <v>748.4</v>
      </c>
    </row>
    <row r="22" spans="1:9" ht="12.75">
      <c r="A22" s="3" t="s">
        <v>10</v>
      </c>
      <c r="B22" s="38">
        <v>12</v>
      </c>
      <c r="C22" s="38">
        <v>12</v>
      </c>
      <c r="D22" s="38">
        <v>5</v>
      </c>
      <c r="E22" s="39">
        <f t="shared" si="0"/>
        <v>41.66666666666667</v>
      </c>
      <c r="F22" s="39">
        <v>0</v>
      </c>
      <c r="G22" s="38">
        <v>12</v>
      </c>
      <c r="H22" s="39">
        <f t="shared" si="2"/>
        <v>41.66666666666667</v>
      </c>
      <c r="I22" s="38">
        <v>0</v>
      </c>
    </row>
    <row r="23" spans="1:9" ht="27" customHeight="1">
      <c r="A23" s="3" t="s">
        <v>109</v>
      </c>
      <c r="B23" s="38">
        <v>1900</v>
      </c>
      <c r="C23" s="38">
        <v>1480</v>
      </c>
      <c r="D23" s="38">
        <v>1104.5</v>
      </c>
      <c r="E23" s="39">
        <f t="shared" si="0"/>
        <v>58.131578947368425</v>
      </c>
      <c r="F23" s="39">
        <f>$D:$D/$C:$C*100</f>
        <v>74.62837837837839</v>
      </c>
      <c r="G23" s="38">
        <v>836.4</v>
      </c>
      <c r="H23" s="39">
        <f t="shared" si="2"/>
        <v>132.0540411286466</v>
      </c>
      <c r="I23" s="38">
        <v>30.7</v>
      </c>
    </row>
    <row r="24" spans="1:9" ht="12.75">
      <c r="A24" s="8" t="s">
        <v>11</v>
      </c>
      <c r="B24" s="65">
        <f>$25:$25+$26:$26</f>
        <v>18686.5</v>
      </c>
      <c r="C24" s="65">
        <f>$25:$25+$26:$26</f>
        <v>10486.5</v>
      </c>
      <c r="D24" s="65">
        <f>$25:$25+$26:$26</f>
        <v>13417.8</v>
      </c>
      <c r="E24" s="36">
        <f t="shared" si="0"/>
        <v>71.8047788510422</v>
      </c>
      <c r="F24" s="36">
        <f>$D:$D/$C:$C*100</f>
        <v>127.95308253468744</v>
      </c>
      <c r="G24" s="65">
        <f>$25:$25+$26:$26</f>
        <v>10988.5</v>
      </c>
      <c r="H24" s="36">
        <f t="shared" si="2"/>
        <v>122.10765800609728</v>
      </c>
      <c r="I24" s="65">
        <f>$25:$25+$26:$26</f>
        <v>1081.3</v>
      </c>
    </row>
    <row r="25" spans="1:9" ht="12.75">
      <c r="A25" s="3" t="s">
        <v>12</v>
      </c>
      <c r="B25" s="38">
        <v>9245.2</v>
      </c>
      <c r="C25" s="38">
        <v>4645.2</v>
      </c>
      <c r="D25" s="38">
        <v>5115.7</v>
      </c>
      <c r="E25" s="39">
        <f t="shared" si="0"/>
        <v>55.3335785056029</v>
      </c>
      <c r="F25" s="39">
        <f>$D:$D/$C:$C*100</f>
        <v>110.12873503831912</v>
      </c>
      <c r="G25" s="38">
        <v>4157.7</v>
      </c>
      <c r="H25" s="39">
        <f t="shared" si="2"/>
        <v>123.04158549197875</v>
      </c>
      <c r="I25" s="38">
        <v>882.6</v>
      </c>
    </row>
    <row r="26" spans="1:9" ht="12.75">
      <c r="A26" s="8" t="s">
        <v>125</v>
      </c>
      <c r="B26" s="37">
        <f aca="true" t="shared" si="3" ref="B26:G26">SUM(B27:B28)</f>
        <v>9441.3</v>
      </c>
      <c r="C26" s="37">
        <f t="shared" si="3"/>
        <v>5841.3</v>
      </c>
      <c r="D26" s="37">
        <f t="shared" si="3"/>
        <v>8302.1</v>
      </c>
      <c r="E26" s="36">
        <f t="shared" si="0"/>
        <v>87.93386503977207</v>
      </c>
      <c r="F26" s="37">
        <f t="shared" si="3"/>
        <v>259.62198183855287</v>
      </c>
      <c r="G26" s="37">
        <f t="shared" si="3"/>
        <v>6830.799999999999</v>
      </c>
      <c r="H26" s="36">
        <f t="shared" si="2"/>
        <v>121.53920477835686</v>
      </c>
      <c r="I26" s="37">
        <f>SUM(I27:I28)</f>
        <v>198.7</v>
      </c>
    </row>
    <row r="27" spans="1:9" ht="12.75">
      <c r="A27" s="3" t="s">
        <v>123</v>
      </c>
      <c r="B27" s="38">
        <v>5900</v>
      </c>
      <c r="C27" s="38">
        <v>4700</v>
      </c>
      <c r="D27" s="38">
        <v>7051.3</v>
      </c>
      <c r="E27" s="39">
        <f t="shared" si="0"/>
        <v>119.51355932203388</v>
      </c>
      <c r="F27" s="39">
        <f>$D:$D/$C:$C*100</f>
        <v>150.0276595744681</v>
      </c>
      <c r="G27" s="38">
        <v>5586.7</v>
      </c>
      <c r="H27" s="39">
        <f t="shared" si="2"/>
        <v>126.21583403440314</v>
      </c>
      <c r="I27" s="38">
        <v>6.6</v>
      </c>
    </row>
    <row r="28" spans="1:9" ht="12.75">
      <c r="A28" s="3" t="s">
        <v>124</v>
      </c>
      <c r="B28" s="38">
        <v>3541.3</v>
      </c>
      <c r="C28" s="38">
        <v>1141.3</v>
      </c>
      <c r="D28" s="38">
        <v>1250.8</v>
      </c>
      <c r="E28" s="39">
        <f t="shared" si="0"/>
        <v>35.320362578714025</v>
      </c>
      <c r="F28" s="39">
        <f>$D:$D/$C:$C*100</f>
        <v>109.59432226408481</v>
      </c>
      <c r="G28" s="38">
        <v>1244.1</v>
      </c>
      <c r="H28" s="39">
        <f t="shared" si="2"/>
        <v>100.53854191785227</v>
      </c>
      <c r="I28" s="38">
        <v>192.1</v>
      </c>
    </row>
    <row r="29" spans="1:9" ht="12.75">
      <c r="A29" s="6" t="s">
        <v>13</v>
      </c>
      <c r="B29" s="65">
        <f>$30:$30+$32:$32</f>
        <v>10450</v>
      </c>
      <c r="C29" s="65">
        <f>$30:$30+$32:$32</f>
        <v>8275</v>
      </c>
      <c r="D29" s="65">
        <f>$30:$30+$32:$32</f>
        <v>9333.2</v>
      </c>
      <c r="E29" s="36">
        <f t="shared" si="0"/>
        <v>89.31291866028708</v>
      </c>
      <c r="F29" s="36">
        <f>$D:$D/$C:$C*100</f>
        <v>112.787915407855</v>
      </c>
      <c r="G29" s="65">
        <f>$30:$30+$32:$32</f>
        <v>7881.9</v>
      </c>
      <c r="H29" s="36">
        <f t="shared" si="2"/>
        <v>118.41307299001511</v>
      </c>
      <c r="I29" s="65">
        <f>$30:$30+$32:$32</f>
        <v>861.8</v>
      </c>
    </row>
    <row r="30" spans="1:9" ht="24.75" customHeight="1">
      <c r="A30" s="3" t="s">
        <v>14</v>
      </c>
      <c r="B30" s="38">
        <v>10400</v>
      </c>
      <c r="C30" s="38">
        <v>8230</v>
      </c>
      <c r="D30" s="38">
        <v>9238.2</v>
      </c>
      <c r="E30" s="39">
        <f t="shared" si="0"/>
        <v>88.82884615384616</v>
      </c>
      <c r="F30" s="39">
        <f>$D:$D/$C:$C*100</f>
        <v>112.25030376670718</v>
      </c>
      <c r="G30" s="38">
        <v>7756.9</v>
      </c>
      <c r="H30" s="39">
        <f t="shared" si="2"/>
        <v>119.09654630071293</v>
      </c>
      <c r="I30" s="38">
        <v>821.8</v>
      </c>
    </row>
    <row r="31" spans="1:9" ht="12.75" customHeight="1" hidden="1">
      <c r="A31" s="5" t="s">
        <v>105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45</v>
      </c>
      <c r="D32" s="38">
        <v>95</v>
      </c>
      <c r="E32" s="39">
        <f>$D:$D/$B:$B*100</f>
        <v>190</v>
      </c>
      <c r="F32" s="39">
        <f>$D:$D/$C:$C*100</f>
        <v>211.11111111111111</v>
      </c>
      <c r="G32" s="38">
        <v>125</v>
      </c>
      <c r="H32" s="39">
        <f>$D:$D/$G:$G*100</f>
        <v>76</v>
      </c>
      <c r="I32" s="38">
        <v>40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0.7999999999999999</v>
      </c>
      <c r="E33" s="36">
        <v>0</v>
      </c>
      <c r="F33" s="36">
        <v>0</v>
      </c>
      <c r="G33" s="65">
        <f>$34:$34+$35:$35</f>
        <v>0</v>
      </c>
      <c r="H33" s="39">
        <v>0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0.1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0.7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65">
        <f>$37:$37+$39:$39+$41:$41+B40</f>
        <v>81506.8</v>
      </c>
      <c r="C36" s="65">
        <f>$37:$37+$39:$39+$41:$41+C40</f>
        <v>65936.40000000001</v>
      </c>
      <c r="D36" s="65">
        <f>SUM(D37:D41)</f>
        <v>76603.29999999999</v>
      </c>
      <c r="E36" s="36">
        <f>$D:$D/$B:$B*100</f>
        <v>93.98393753650001</v>
      </c>
      <c r="F36" s="36">
        <f>$D:$D/$C:$C*100</f>
        <v>116.1775589810787</v>
      </c>
      <c r="G36" s="65">
        <f>$37:$37+$39:$39+$41:$41+G40</f>
        <v>55106.9</v>
      </c>
      <c r="H36" s="36">
        <f>$D:$D/$G:$G*100</f>
        <v>139.00854520940206</v>
      </c>
      <c r="I36" s="65">
        <f>SUM(I37:I41)</f>
        <v>6912.3</v>
      </c>
    </row>
    <row r="37" spans="1:9" ht="76.5">
      <c r="A37" s="5" t="s">
        <v>98</v>
      </c>
      <c r="B37" s="38">
        <v>53626.8</v>
      </c>
      <c r="C37" s="38">
        <v>45426.8</v>
      </c>
      <c r="D37" s="38">
        <v>55567.7</v>
      </c>
      <c r="E37" s="39">
        <f>$D:$D/$B:$B*100</f>
        <v>103.61927245332556</v>
      </c>
      <c r="F37" s="39">
        <f>$D:$D/$C:$C*100</f>
        <v>122.32360632930339</v>
      </c>
      <c r="G37" s="38">
        <v>32091</v>
      </c>
      <c r="H37" s="39">
        <f>$D:$D/$G:$G*100</f>
        <v>173.1566482814496</v>
      </c>
      <c r="I37" s="38">
        <v>4918.8</v>
      </c>
    </row>
    <row r="38" spans="1:9" ht="84" customHeight="1">
      <c r="A38" s="5" t="s">
        <v>128</v>
      </c>
      <c r="B38" s="38">
        <v>0</v>
      </c>
      <c r="C38" s="38">
        <v>0</v>
      </c>
      <c r="D38" s="38">
        <v>0</v>
      </c>
      <c r="E38" s="39">
        <v>0</v>
      </c>
      <c r="F38" s="39">
        <v>0</v>
      </c>
      <c r="G38" s="38">
        <v>0</v>
      </c>
      <c r="H38" s="39">
        <v>0</v>
      </c>
      <c r="I38" s="38">
        <v>0</v>
      </c>
    </row>
    <row r="39" spans="1:9" ht="51">
      <c r="A39" s="3" t="s">
        <v>20</v>
      </c>
      <c r="B39" s="38">
        <v>22485</v>
      </c>
      <c r="C39" s="38">
        <v>16488.8</v>
      </c>
      <c r="D39" s="38">
        <v>16947.2</v>
      </c>
      <c r="E39" s="39">
        <f aca="true" t="shared" si="4" ref="E39:E52">$D:$D/$B:$B*100</f>
        <v>75.37113631309762</v>
      </c>
      <c r="F39" s="39">
        <f>$D:$D/$C:$C*100</f>
        <v>102.78006889525011</v>
      </c>
      <c r="G39" s="38">
        <v>18781.5</v>
      </c>
      <c r="H39" s="39">
        <f aca="true" t="shared" si="5" ref="H39:H52">$D:$D/$G:$G*100</f>
        <v>90.2334744296249</v>
      </c>
      <c r="I39" s="38">
        <v>1587.7</v>
      </c>
    </row>
    <row r="40" spans="1:9" ht="38.25">
      <c r="A40" s="5" t="s">
        <v>93</v>
      </c>
      <c r="B40" s="38">
        <v>5365</v>
      </c>
      <c r="C40" s="38">
        <v>3990.8</v>
      </c>
      <c r="D40" s="38">
        <v>4087.4</v>
      </c>
      <c r="E40" s="39">
        <f t="shared" si="4"/>
        <v>76.18639328984158</v>
      </c>
      <c r="F40" s="39">
        <f>$D:$D/$C:$C*100</f>
        <v>102.42056730480104</v>
      </c>
      <c r="G40" s="38">
        <v>4219</v>
      </c>
      <c r="H40" s="39">
        <f t="shared" si="5"/>
        <v>96.88077743541123</v>
      </c>
      <c r="I40" s="38">
        <v>405.8</v>
      </c>
    </row>
    <row r="41" spans="1:9" ht="12.75">
      <c r="A41" s="3" t="s">
        <v>21</v>
      </c>
      <c r="B41" s="38">
        <v>30</v>
      </c>
      <c r="C41" s="38">
        <v>30</v>
      </c>
      <c r="D41" s="38">
        <v>1</v>
      </c>
      <c r="E41" s="39">
        <f t="shared" si="4"/>
        <v>3.3333333333333335</v>
      </c>
      <c r="F41" s="39">
        <v>0</v>
      </c>
      <c r="G41" s="38">
        <v>15.4</v>
      </c>
      <c r="H41" s="39">
        <f t="shared" si="5"/>
        <v>6.493506493506493</v>
      </c>
      <c r="I41" s="38">
        <v>0</v>
      </c>
    </row>
    <row r="42" spans="1:9" ht="25.5">
      <c r="A42" s="4" t="s">
        <v>22</v>
      </c>
      <c r="B42" s="37">
        <v>9300</v>
      </c>
      <c r="C42" s="37">
        <v>9080</v>
      </c>
      <c r="D42" s="37">
        <v>9462.9</v>
      </c>
      <c r="E42" s="36">
        <f t="shared" si="4"/>
        <v>101.7516129032258</v>
      </c>
      <c r="F42" s="36">
        <f aca="true" t="shared" si="6" ref="F42:F52">$D:$D/$C:$C*100</f>
        <v>104.21696035242289</v>
      </c>
      <c r="G42" s="37">
        <v>801.9</v>
      </c>
      <c r="H42" s="36">
        <f t="shared" si="5"/>
        <v>1180.0598578376355</v>
      </c>
      <c r="I42" s="37">
        <v>23.1</v>
      </c>
    </row>
    <row r="43" spans="1:9" ht="25.5">
      <c r="A43" s="13" t="s">
        <v>99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6"/>
        <v>#DIV/0!</v>
      </c>
      <c r="G43" s="37">
        <v>0</v>
      </c>
      <c r="H43" s="36" t="e">
        <f t="shared" si="5"/>
        <v>#DIV/0!</v>
      </c>
      <c r="I43" s="37">
        <v>0</v>
      </c>
    </row>
    <row r="44" spans="1:9" ht="51">
      <c r="A44" s="13" t="s">
        <v>122</v>
      </c>
      <c r="B44" s="37">
        <v>220</v>
      </c>
      <c r="C44" s="37">
        <v>164.7</v>
      </c>
      <c r="D44" s="37">
        <v>218.7</v>
      </c>
      <c r="E44" s="36">
        <f t="shared" si="4"/>
        <v>99.4090909090909</v>
      </c>
      <c r="F44" s="36">
        <f t="shared" si="6"/>
        <v>132.78688524590163</v>
      </c>
      <c r="G44" s="37">
        <v>198.2</v>
      </c>
      <c r="H44" s="36">
        <f t="shared" si="5"/>
        <v>110.343087790111</v>
      </c>
      <c r="I44" s="37">
        <v>17</v>
      </c>
    </row>
    <row r="45" spans="1:9" ht="25.5">
      <c r="A45" s="13" t="s">
        <v>100</v>
      </c>
      <c r="B45" s="37">
        <v>4426.2</v>
      </c>
      <c r="C45" s="37">
        <v>4070.2</v>
      </c>
      <c r="D45" s="37">
        <v>5871</v>
      </c>
      <c r="E45" s="36">
        <f t="shared" si="4"/>
        <v>132.6419953910804</v>
      </c>
      <c r="F45" s="36">
        <f t="shared" si="6"/>
        <v>144.24352611665273</v>
      </c>
      <c r="G45" s="37">
        <v>4361</v>
      </c>
      <c r="H45" s="36">
        <f t="shared" si="5"/>
        <v>134.62508598945195</v>
      </c>
      <c r="I45" s="37">
        <v>28</v>
      </c>
    </row>
    <row r="46" spans="1:9" ht="25.5">
      <c r="A46" s="8" t="s">
        <v>23</v>
      </c>
      <c r="B46" s="65">
        <f>$47:$47+$48:$48</f>
        <v>14553.6</v>
      </c>
      <c r="C46" s="65">
        <f>$47:$47+$48:$48</f>
        <v>13148.3</v>
      </c>
      <c r="D46" s="65">
        <f>$47:$47+$48:$48</f>
        <v>17498.9</v>
      </c>
      <c r="E46" s="36">
        <f t="shared" si="4"/>
        <v>120.23760444151277</v>
      </c>
      <c r="F46" s="36">
        <f t="shared" si="6"/>
        <v>133.0886882714876</v>
      </c>
      <c r="G46" s="65">
        <f>$47:$47+$48:$48</f>
        <v>12274.7</v>
      </c>
      <c r="H46" s="36">
        <f t="shared" si="5"/>
        <v>142.56071431481016</v>
      </c>
      <c r="I46" s="65">
        <f>$47:$47+$48:$48</f>
        <v>1799.9</v>
      </c>
    </row>
    <row r="47" spans="1:9" ht="38.25">
      <c r="A47" s="3" t="s">
        <v>24</v>
      </c>
      <c r="B47" s="38">
        <v>12153.6</v>
      </c>
      <c r="C47" s="38">
        <v>11273.3</v>
      </c>
      <c r="D47" s="38">
        <v>14451.4</v>
      </c>
      <c r="E47" s="39">
        <f t="shared" si="4"/>
        <v>118.90633228014744</v>
      </c>
      <c r="F47" s="39">
        <f t="shared" si="6"/>
        <v>128.1913902761392</v>
      </c>
      <c r="G47" s="38">
        <v>9924.4</v>
      </c>
      <c r="H47" s="39">
        <f t="shared" si="5"/>
        <v>145.6148482527911</v>
      </c>
      <c r="I47" s="38">
        <v>678</v>
      </c>
    </row>
    <row r="48" spans="1:9" ht="12.75">
      <c r="A48" s="3" t="s">
        <v>25</v>
      </c>
      <c r="B48" s="38">
        <v>2400</v>
      </c>
      <c r="C48" s="38">
        <v>1875</v>
      </c>
      <c r="D48" s="38">
        <v>3047.5</v>
      </c>
      <c r="E48" s="39">
        <f t="shared" si="4"/>
        <v>126.97916666666667</v>
      </c>
      <c r="F48" s="39">
        <f t="shared" si="6"/>
        <v>162.53333333333333</v>
      </c>
      <c r="G48" s="38">
        <v>2350.3</v>
      </c>
      <c r="H48" s="39">
        <f t="shared" si="5"/>
        <v>129.6642981747011</v>
      </c>
      <c r="I48" s="38">
        <v>1121.9</v>
      </c>
    </row>
    <row r="49" spans="1:9" ht="12.75">
      <c r="A49" s="4" t="s">
        <v>26</v>
      </c>
      <c r="B49" s="65">
        <f>B50+B51+B52+B53+B54+B55+B56+B57+B58+B59+B60+B61+B62+B63</f>
        <v>7550</v>
      </c>
      <c r="C49" s="65">
        <f>C50+C51+C52+C53+C54+C55+C56+C57+C58+C59+C60+C61+C62+C63</f>
        <v>6355</v>
      </c>
      <c r="D49" s="65">
        <f>D50+D51+D52+D53+D54+D55+D56+D57+D58+D59+D60+D61+D62+D63</f>
        <v>6233.3</v>
      </c>
      <c r="E49" s="36">
        <f t="shared" si="4"/>
        <v>82.56026490066225</v>
      </c>
      <c r="F49" s="36">
        <f t="shared" si="6"/>
        <v>98.08497246262785</v>
      </c>
      <c r="G49" s="65">
        <f>G50+G51+G52+G53+G54+G55+G56+G57+G58+G59+G60+G61+G62+G63</f>
        <v>6468.999999999999</v>
      </c>
      <c r="H49" s="36">
        <f t="shared" si="5"/>
        <v>96.35646931519557</v>
      </c>
      <c r="I49" s="65">
        <f>I50+I51+I52+I53+I54+I55+I56+I57+I58+I59+I60+I61+I62+I63</f>
        <v>512.6</v>
      </c>
    </row>
    <row r="50" spans="1:9" ht="25.5">
      <c r="A50" s="3" t="s">
        <v>27</v>
      </c>
      <c r="B50" s="38">
        <v>275</v>
      </c>
      <c r="C50" s="38">
        <v>240</v>
      </c>
      <c r="D50" s="38">
        <v>199.5</v>
      </c>
      <c r="E50" s="39">
        <f t="shared" si="4"/>
        <v>72.54545454545455</v>
      </c>
      <c r="F50" s="39">
        <f t="shared" si="6"/>
        <v>83.125</v>
      </c>
      <c r="G50" s="38">
        <v>203.7</v>
      </c>
      <c r="H50" s="39">
        <f t="shared" si="5"/>
        <v>97.93814432989691</v>
      </c>
      <c r="I50" s="38">
        <v>19.9</v>
      </c>
    </row>
    <row r="51" spans="1:9" ht="25.5">
      <c r="A51" s="3" t="s">
        <v>28</v>
      </c>
      <c r="B51" s="38">
        <v>200</v>
      </c>
      <c r="C51" s="38">
        <v>150</v>
      </c>
      <c r="D51" s="38">
        <v>24.7</v>
      </c>
      <c r="E51" s="39">
        <f t="shared" si="4"/>
        <v>12.35</v>
      </c>
      <c r="F51" s="39">
        <f t="shared" si="6"/>
        <v>16.466666666666665</v>
      </c>
      <c r="G51" s="38">
        <v>80</v>
      </c>
      <c r="H51" s="39">
        <f t="shared" si="5"/>
        <v>30.874999999999996</v>
      </c>
      <c r="I51" s="38">
        <v>0</v>
      </c>
    </row>
    <row r="52" spans="1:9" ht="52.5" customHeight="1">
      <c r="A52" s="5" t="s">
        <v>92</v>
      </c>
      <c r="B52" s="38">
        <v>320</v>
      </c>
      <c r="C52" s="38">
        <v>265</v>
      </c>
      <c r="D52" s="38">
        <v>347.5</v>
      </c>
      <c r="E52" s="39">
        <f t="shared" si="4"/>
        <v>108.59375</v>
      </c>
      <c r="F52" s="39">
        <f t="shared" si="6"/>
        <v>131.13207547169813</v>
      </c>
      <c r="G52" s="38">
        <v>176</v>
      </c>
      <c r="H52" s="39">
        <f t="shared" si="5"/>
        <v>197.4431818181818</v>
      </c>
      <c r="I52" s="38">
        <v>0</v>
      </c>
    </row>
    <row r="53" spans="1:9" ht="25.5">
      <c r="A53" s="3" t="s">
        <v>29</v>
      </c>
      <c r="B53" s="38">
        <v>0</v>
      </c>
      <c r="C53" s="38">
        <v>0</v>
      </c>
      <c r="D53" s="38">
        <v>0</v>
      </c>
      <c r="E53" s="39">
        <v>0</v>
      </c>
      <c r="F53" s="39">
        <v>0</v>
      </c>
      <c r="G53" s="38">
        <v>60.4</v>
      </c>
      <c r="H53" s="39">
        <v>0</v>
      </c>
      <c r="I53" s="38">
        <v>0</v>
      </c>
    </row>
    <row r="54" spans="1:9" ht="38.25">
      <c r="A54" s="3" t="s">
        <v>30</v>
      </c>
      <c r="B54" s="38">
        <v>490</v>
      </c>
      <c r="C54" s="38">
        <v>475</v>
      </c>
      <c r="D54" s="38">
        <v>743.3</v>
      </c>
      <c r="E54" s="39">
        <f>$D:$D/$B:$B*100</f>
        <v>151.6938775510204</v>
      </c>
      <c r="F54" s="39">
        <f>$D:$D/$C:$C*100</f>
        <v>156.4842105263158</v>
      </c>
      <c r="G54" s="38">
        <v>377.5</v>
      </c>
      <c r="H54" s="39">
        <f>$D:$D/$G:$G*100</f>
        <v>196.9006622516556</v>
      </c>
      <c r="I54" s="38">
        <v>155</v>
      </c>
    </row>
    <row r="55" spans="1:9" ht="63.75">
      <c r="A55" s="3" t="s">
        <v>31</v>
      </c>
      <c r="B55" s="38">
        <v>1400</v>
      </c>
      <c r="C55" s="38">
        <v>1000</v>
      </c>
      <c r="D55" s="38">
        <v>1322.9</v>
      </c>
      <c r="E55" s="39">
        <f>$D:$D/$B:$B*100</f>
        <v>94.49285714285715</v>
      </c>
      <c r="F55" s="39">
        <f>$D:$D/$C:$C*100</f>
        <v>132.29000000000002</v>
      </c>
      <c r="G55" s="38">
        <v>1221.1</v>
      </c>
      <c r="H55" s="39">
        <f>$D:$D/$G:$G*100</f>
        <v>108.33674555728443</v>
      </c>
      <c r="I55" s="38">
        <v>132.7</v>
      </c>
    </row>
    <row r="56" spans="1:9" ht="25.5">
      <c r="A56" s="3" t="s">
        <v>32</v>
      </c>
      <c r="B56" s="38">
        <v>780</v>
      </c>
      <c r="C56" s="38">
        <v>760</v>
      </c>
      <c r="D56" s="38">
        <v>314.7</v>
      </c>
      <c r="E56" s="39">
        <f>$D:$D/$B:$B*100</f>
        <v>40.34615384615384</v>
      </c>
      <c r="F56" s="39">
        <v>0</v>
      </c>
      <c r="G56" s="38">
        <v>700</v>
      </c>
      <c r="H56" s="39">
        <v>0</v>
      </c>
      <c r="I56" s="38">
        <v>0</v>
      </c>
    </row>
    <row r="57" spans="1:9" ht="38.25" hidden="1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 hidden="1">
      <c r="A58" s="3" t="s">
        <v>113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78" customHeight="1">
      <c r="A59" s="3" t="s">
        <v>114</v>
      </c>
      <c r="B59" s="38">
        <v>0</v>
      </c>
      <c r="C59" s="38">
        <v>0</v>
      </c>
      <c r="D59" s="38">
        <v>20</v>
      </c>
      <c r="E59" s="39">
        <v>0</v>
      </c>
      <c r="F59" s="39">
        <v>0</v>
      </c>
      <c r="G59" s="38">
        <v>0</v>
      </c>
      <c r="H59" s="39" t="e">
        <f aca="true" t="shared" si="7" ref="H59:H71">$D:$D/$G:$G*100</f>
        <v>#DIV/0!</v>
      </c>
      <c r="I59" s="38">
        <v>0</v>
      </c>
    </row>
    <row r="60" spans="1:13" ht="80.25" customHeight="1">
      <c r="A60" s="3" t="s">
        <v>103</v>
      </c>
      <c r="B60" s="38">
        <v>1470</v>
      </c>
      <c r="C60" s="38">
        <v>1385</v>
      </c>
      <c r="D60" s="38">
        <v>989.4</v>
      </c>
      <c r="E60" s="39">
        <f>$D:$D/$B:$B*100</f>
        <v>67.3061224489796</v>
      </c>
      <c r="F60" s="39">
        <f>$D:$D/$C:$C*100</f>
        <v>71.43682310469313</v>
      </c>
      <c r="G60" s="38">
        <v>1441.1</v>
      </c>
      <c r="H60" s="39">
        <f t="shared" si="7"/>
        <v>68.65588786343766</v>
      </c>
      <c r="I60" s="38">
        <v>121.7</v>
      </c>
      <c r="M60" s="44"/>
    </row>
    <row r="61" spans="1:9" ht="42" customHeight="1">
      <c r="A61" s="3" t="s">
        <v>106</v>
      </c>
      <c r="B61" s="38">
        <v>260</v>
      </c>
      <c r="C61" s="38">
        <v>230</v>
      </c>
      <c r="D61" s="38">
        <v>391.7</v>
      </c>
      <c r="E61" s="39">
        <f>$D:$D/$B:$B*100</f>
        <v>150.65384615384616</v>
      </c>
      <c r="F61" s="39">
        <f>$D:$D/$C:$C*100</f>
        <v>170.30434782608694</v>
      </c>
      <c r="G61" s="38">
        <v>400</v>
      </c>
      <c r="H61" s="39">
        <f t="shared" si="7"/>
        <v>97.925</v>
      </c>
      <c r="I61" s="38">
        <v>0.4</v>
      </c>
    </row>
    <row r="62" spans="1:9" ht="54.75" customHeight="1">
      <c r="A62" s="3" t="s">
        <v>110</v>
      </c>
      <c r="B62" s="38">
        <v>30</v>
      </c>
      <c r="C62" s="38">
        <v>25</v>
      </c>
      <c r="D62" s="38">
        <v>16.3</v>
      </c>
      <c r="E62" s="39">
        <f>$D:$D/$B:$B*100</f>
        <v>54.333333333333336</v>
      </c>
      <c r="F62" s="39">
        <f>$D:$D/$C:$C*100</f>
        <v>65.2</v>
      </c>
      <c r="G62" s="38">
        <v>19</v>
      </c>
      <c r="H62" s="39">
        <f t="shared" si="7"/>
        <v>85.78947368421052</v>
      </c>
      <c r="I62" s="38">
        <v>0</v>
      </c>
    </row>
    <row r="63" spans="1:9" ht="38.25">
      <c r="A63" s="3" t="s">
        <v>34</v>
      </c>
      <c r="B63" s="38">
        <v>2325</v>
      </c>
      <c r="C63" s="38">
        <v>1825</v>
      </c>
      <c r="D63" s="38">
        <v>1863.3</v>
      </c>
      <c r="E63" s="39">
        <f>$D:$D/$B:$B*100</f>
        <v>80.14193548387097</v>
      </c>
      <c r="F63" s="39">
        <f>$D:$D/$C:$C*100</f>
        <v>102.0986301369863</v>
      </c>
      <c r="G63" s="38">
        <v>1790.2</v>
      </c>
      <c r="H63" s="39">
        <f t="shared" si="7"/>
        <v>104.08334264328008</v>
      </c>
      <c r="I63" s="38">
        <v>82.9</v>
      </c>
    </row>
    <row r="64" spans="1:9" ht="12.75">
      <c r="A64" s="6" t="s">
        <v>35</v>
      </c>
      <c r="B64" s="37">
        <v>200</v>
      </c>
      <c r="C64" s="37">
        <v>180</v>
      </c>
      <c r="D64" s="37">
        <v>34.5</v>
      </c>
      <c r="E64" s="36">
        <f>$D:$D/$B:$B*100</f>
        <v>17.25</v>
      </c>
      <c r="F64" s="36">
        <v>0</v>
      </c>
      <c r="G64" s="37">
        <v>782.7</v>
      </c>
      <c r="H64" s="36">
        <f t="shared" si="7"/>
        <v>4.407819087773093</v>
      </c>
      <c r="I64" s="37">
        <v>0.7</v>
      </c>
    </row>
    <row r="65" spans="1:9" ht="12.75">
      <c r="A65" s="8" t="s">
        <v>36</v>
      </c>
      <c r="B65" s="65">
        <f>B64+B49+B46+B42+B36+B33+B29+B24+B20+B7+B43+B44+B45+B15</f>
        <v>485995.00000000006</v>
      </c>
      <c r="C65" s="65">
        <f>C64+C49+C46+C42+C36+C33+C29+C24+C20+C7+C43+C44+C45+C15</f>
        <v>357542.80000000005</v>
      </c>
      <c r="D65" s="65">
        <f>SUM(D8,D9,D15,D20,D24,D29,D33,D36,D42,D43,D44,D45,D46,D49,D64)</f>
        <v>381416.4</v>
      </c>
      <c r="E65" s="36">
        <f aca="true" t="shared" si="8" ref="E65:E71">$D:$D/$B:$B*100</f>
        <v>78.48154816407575</v>
      </c>
      <c r="F65" s="36">
        <f aca="true" t="shared" si="9" ref="F65:F71">$D:$D/$C:$C*100</f>
        <v>106.67713068197709</v>
      </c>
      <c r="G65" s="65">
        <f>G64+G49+G46+G42+G36+G33+G29+G24+G20+G7+G43+G44+G45+G15</f>
        <v>332625.1</v>
      </c>
      <c r="H65" s="36">
        <f t="shared" si="7"/>
        <v>114.66855628153138</v>
      </c>
      <c r="I65" s="65">
        <f>SUM(I8,I9,I15,I20,I24,I29,I33,I36,I42,I43,I44,I45,I46,I49,I64)</f>
        <v>42291.7</v>
      </c>
    </row>
    <row r="66" spans="1:9" ht="12.75">
      <c r="A66" s="8" t="s">
        <v>37</v>
      </c>
      <c r="B66" s="65">
        <f>B67+B72+B73+B74</f>
        <v>1421234.8</v>
      </c>
      <c r="C66" s="65">
        <f>C67+C72+C73+C74</f>
        <v>1084561.1</v>
      </c>
      <c r="D66" s="65">
        <f>D67+D72+D73+D74</f>
        <v>947687.6000000002</v>
      </c>
      <c r="E66" s="36">
        <f t="shared" si="8"/>
        <v>66.68057945105201</v>
      </c>
      <c r="F66" s="36">
        <f t="shared" si="9"/>
        <v>87.37982581156562</v>
      </c>
      <c r="G66" s="65">
        <f>G67+G72+G74</f>
        <v>899939.7000000001</v>
      </c>
      <c r="H66" s="36">
        <f t="shared" si="7"/>
        <v>105.30567770262832</v>
      </c>
      <c r="I66" s="65">
        <f>I67+I72+I73+I74</f>
        <v>90239.70000000001</v>
      </c>
    </row>
    <row r="67" spans="1:9" ht="25.5">
      <c r="A67" s="8" t="s">
        <v>38</v>
      </c>
      <c r="B67" s="65">
        <f>SUM(B68:B71)</f>
        <v>1426358.2</v>
      </c>
      <c r="C67" s="65">
        <f>$68:$68+$69:$69+$70:$70</f>
        <v>1089684.5</v>
      </c>
      <c r="D67" s="65">
        <f>$68:$68+$69:$69+$70:$70</f>
        <v>952935.2000000001</v>
      </c>
      <c r="E67" s="36">
        <f t="shared" si="8"/>
        <v>66.8089684624802</v>
      </c>
      <c r="F67" s="36">
        <f t="shared" si="9"/>
        <v>87.45056023096595</v>
      </c>
      <c r="G67" s="65">
        <f>$68:$68+$69:$69+$70:$70+G71</f>
        <v>941233.8</v>
      </c>
      <c r="H67" s="36">
        <f t="shared" si="7"/>
        <v>101.24319802370039</v>
      </c>
      <c r="I67" s="65">
        <f>$68:$68+$69:$69+$70:$70</f>
        <v>89984.70000000001</v>
      </c>
    </row>
    <row r="68" spans="1:9" ht="12.75">
      <c r="A68" s="3" t="s">
        <v>39</v>
      </c>
      <c r="B68" s="38">
        <v>351741.8</v>
      </c>
      <c r="C68" s="38">
        <v>253677.2</v>
      </c>
      <c r="D68" s="38">
        <v>253677.2</v>
      </c>
      <c r="E68" s="39">
        <f t="shared" si="8"/>
        <v>72.12028823415359</v>
      </c>
      <c r="F68" s="39">
        <f t="shared" si="9"/>
        <v>100</v>
      </c>
      <c r="G68" s="38">
        <v>224961.5</v>
      </c>
      <c r="H68" s="39">
        <f t="shared" si="7"/>
        <v>112.76471751833093</v>
      </c>
      <c r="I68" s="38">
        <v>22725.4</v>
      </c>
    </row>
    <row r="69" spans="1:9" ht="12.75">
      <c r="A69" s="3" t="s">
        <v>40</v>
      </c>
      <c r="B69" s="38">
        <v>224863.6</v>
      </c>
      <c r="C69" s="38">
        <v>202649</v>
      </c>
      <c r="D69" s="38">
        <v>104953.7</v>
      </c>
      <c r="E69" s="39">
        <f t="shared" si="8"/>
        <v>46.67438393764042</v>
      </c>
      <c r="F69" s="39">
        <f t="shared" si="9"/>
        <v>51.79087979708758</v>
      </c>
      <c r="G69" s="38">
        <v>172914.7</v>
      </c>
      <c r="H69" s="39">
        <f t="shared" si="7"/>
        <v>60.696805997407964</v>
      </c>
      <c r="I69" s="38">
        <v>31926.7</v>
      </c>
    </row>
    <row r="70" spans="1:9" ht="12.75">
      <c r="A70" s="3" t="s">
        <v>41</v>
      </c>
      <c r="B70" s="38">
        <v>847253.6</v>
      </c>
      <c r="C70" s="38">
        <v>633358.3</v>
      </c>
      <c r="D70" s="38">
        <v>594304.3</v>
      </c>
      <c r="E70" s="39">
        <f t="shared" si="8"/>
        <v>70.14479489966169</v>
      </c>
      <c r="F70" s="39">
        <f t="shared" si="9"/>
        <v>93.83382202459492</v>
      </c>
      <c r="G70" s="38">
        <v>543357.6</v>
      </c>
      <c r="H70" s="39">
        <f t="shared" si="7"/>
        <v>109.37627448295561</v>
      </c>
      <c r="I70" s="38">
        <v>35332.6</v>
      </c>
    </row>
    <row r="71" spans="1:9" ht="12.75">
      <c r="A71" s="3" t="s">
        <v>127</v>
      </c>
      <c r="B71" s="38">
        <v>2499.2</v>
      </c>
      <c r="C71" s="38">
        <v>0</v>
      </c>
      <c r="D71" s="38">
        <v>0</v>
      </c>
      <c r="E71" s="39">
        <f t="shared" si="8"/>
        <v>0</v>
      </c>
      <c r="F71" s="39" t="e">
        <f t="shared" si="9"/>
        <v>#DIV/0!</v>
      </c>
      <c r="G71" s="38">
        <v>0</v>
      </c>
      <c r="H71" s="39" t="e">
        <f t="shared" si="7"/>
        <v>#DIV/0!</v>
      </c>
      <c r="I71" s="38"/>
    </row>
    <row r="72" spans="1:9" ht="30" customHeight="1">
      <c r="A72" s="8" t="s">
        <v>133</v>
      </c>
      <c r="B72" s="37">
        <v>1644.3</v>
      </c>
      <c r="C72" s="37">
        <v>1644.3</v>
      </c>
      <c r="D72" s="37">
        <v>1645.3</v>
      </c>
      <c r="E72" s="36">
        <v>0</v>
      </c>
      <c r="F72" s="36">
        <v>0</v>
      </c>
      <c r="G72" s="37">
        <v>0</v>
      </c>
      <c r="H72" s="36">
        <v>0</v>
      </c>
      <c r="I72" s="37">
        <v>278.4</v>
      </c>
    </row>
    <row r="73" spans="1:9" ht="66.75" customHeight="1">
      <c r="A73" s="8" t="s">
        <v>131</v>
      </c>
      <c r="B73" s="37">
        <v>0</v>
      </c>
      <c r="C73" s="37">
        <v>0</v>
      </c>
      <c r="D73" s="37">
        <v>11.3</v>
      </c>
      <c r="E73" s="36"/>
      <c r="F73" s="36"/>
      <c r="G73" s="37"/>
      <c r="H73" s="36"/>
      <c r="I73" s="37">
        <v>0</v>
      </c>
    </row>
    <row r="74" spans="1:9" ht="24.75" customHeight="1">
      <c r="A74" s="8" t="s">
        <v>43</v>
      </c>
      <c r="B74" s="37">
        <v>-6767.7</v>
      </c>
      <c r="C74" s="37">
        <v>-6767.7</v>
      </c>
      <c r="D74" s="37">
        <v>-6904.2</v>
      </c>
      <c r="E74" s="36">
        <f>$D:$D/$B:$B*100</f>
        <v>102.01693337470633</v>
      </c>
      <c r="F74" s="36">
        <f>$D:$D/$C:$C*100</f>
        <v>102.01693337470633</v>
      </c>
      <c r="G74" s="37">
        <v>-41294.1</v>
      </c>
      <c r="H74" s="36">
        <f>$D:$D/$G:$G*100</f>
        <v>16.719579794692223</v>
      </c>
      <c r="I74" s="37">
        <v>-23.4</v>
      </c>
    </row>
    <row r="75" spans="1:9" ht="23.25" customHeight="1">
      <c r="A75" s="6" t="s">
        <v>42</v>
      </c>
      <c r="B75" s="65">
        <f>B66+B65</f>
        <v>1907229.8</v>
      </c>
      <c r="C75" s="65">
        <f>C66+C65</f>
        <v>1442103.9000000001</v>
      </c>
      <c r="D75" s="65">
        <f>D66+D65</f>
        <v>1329104.0000000002</v>
      </c>
      <c r="E75" s="36">
        <f>$D:$D/$B:$B*100</f>
        <v>69.68766951942551</v>
      </c>
      <c r="F75" s="36">
        <f>$D:$D/$C:$C*100</f>
        <v>92.16423310414736</v>
      </c>
      <c r="G75" s="65">
        <f>G66+G65</f>
        <v>1232564.8</v>
      </c>
      <c r="H75" s="36">
        <f>$D:$D/$G:$G*100</f>
        <v>107.83238333595119</v>
      </c>
      <c r="I75" s="65">
        <f>I66+I65</f>
        <v>132531.40000000002</v>
      </c>
    </row>
    <row r="76" spans="1:9" ht="24" customHeight="1">
      <c r="A76" s="51" t="s">
        <v>44</v>
      </c>
      <c r="B76" s="52"/>
      <c r="C76" s="52"/>
      <c r="D76" s="52"/>
      <c r="E76" s="52"/>
      <c r="F76" s="52"/>
      <c r="G76" s="52"/>
      <c r="H76" s="52"/>
      <c r="I76" s="53"/>
    </row>
    <row r="77" spans="1:9" ht="12.75">
      <c r="A77" s="14" t="s">
        <v>45</v>
      </c>
      <c r="B77" s="65">
        <f>B78+B79+B80+B81+B82+B83+B84+B85</f>
        <v>173589.5</v>
      </c>
      <c r="C77" s="65">
        <f>C78+C79+C80+C81+C82+C83+C84+C85</f>
        <v>127357.40000000001</v>
      </c>
      <c r="D77" s="65">
        <f>D78+D79+D80+D81+D82+D83+D84+D85</f>
        <v>116137.3</v>
      </c>
      <c r="E77" s="36">
        <f>$D:$D/$B:$B*100</f>
        <v>66.90341293684237</v>
      </c>
      <c r="F77" s="36">
        <f>$D:$D/$C:$C*100</f>
        <v>91.19006826458454</v>
      </c>
      <c r="G77" s="65">
        <f>G78+G79+G80+G81+G82+G83+G84+G85</f>
        <v>86995</v>
      </c>
      <c r="H77" s="36">
        <f>$D:$D/$G:$G*100</f>
        <v>133.49882177136618</v>
      </c>
      <c r="I77" s="65">
        <f>I78+I79+I80+I81+I82+I83+I84+I85</f>
        <v>11329.5</v>
      </c>
    </row>
    <row r="78" spans="1:9" ht="12.75">
      <c r="A78" s="15" t="s">
        <v>46</v>
      </c>
      <c r="B78" s="66">
        <v>1595.6</v>
      </c>
      <c r="C78" s="66">
        <v>1113.8</v>
      </c>
      <c r="D78" s="66">
        <v>1092.9</v>
      </c>
      <c r="E78" s="39">
        <f>$D:$D/$B:$B*100</f>
        <v>68.49461017798947</v>
      </c>
      <c r="F78" s="39">
        <f>$D:$D/$C:$C*100</f>
        <v>98.12354103070571</v>
      </c>
      <c r="G78" s="66">
        <v>982.3</v>
      </c>
      <c r="H78" s="39">
        <f>$D:$D/$G:$G*100</f>
        <v>111.25928942278327</v>
      </c>
      <c r="I78" s="66">
        <v>147.8</v>
      </c>
    </row>
    <row r="79" spans="1:9" ht="14.25" customHeight="1">
      <c r="A79" s="15" t="s">
        <v>47</v>
      </c>
      <c r="B79" s="66">
        <v>6509.7</v>
      </c>
      <c r="C79" s="66">
        <v>4723.4</v>
      </c>
      <c r="D79" s="66">
        <v>3838.6</v>
      </c>
      <c r="E79" s="39">
        <f>$D:$D/$B:$B*100</f>
        <v>58.967387129975265</v>
      </c>
      <c r="F79" s="39">
        <f>$D:$D/$C:$C*100</f>
        <v>81.26773087182961</v>
      </c>
      <c r="G79" s="66">
        <v>4353.5</v>
      </c>
      <c r="H79" s="39">
        <f>$D:$D/$G:$G*100</f>
        <v>88.1727345813713</v>
      </c>
      <c r="I79" s="66">
        <v>469.8</v>
      </c>
    </row>
    <row r="80" spans="1:9" ht="25.5">
      <c r="A80" s="15" t="s">
        <v>48</v>
      </c>
      <c r="B80" s="66">
        <v>37271.6</v>
      </c>
      <c r="C80" s="66">
        <v>26976.2</v>
      </c>
      <c r="D80" s="66">
        <v>24498</v>
      </c>
      <c r="E80" s="39">
        <f>$D:$D/$B:$B*100</f>
        <v>65.72832934459481</v>
      </c>
      <c r="F80" s="39">
        <f>$D:$D/$C:$C*100</f>
        <v>90.81338364929086</v>
      </c>
      <c r="G80" s="66">
        <v>26637.4</v>
      </c>
      <c r="H80" s="39">
        <f>$D:$D/$G:$G*100</f>
        <v>91.96843535780519</v>
      </c>
      <c r="I80" s="66">
        <v>1951.7</v>
      </c>
    </row>
    <row r="81" spans="1:9" ht="12.75">
      <c r="A81" s="15" t="s">
        <v>94</v>
      </c>
      <c r="B81" s="38">
        <v>234.4</v>
      </c>
      <c r="C81" s="38">
        <v>234.4</v>
      </c>
      <c r="D81" s="38">
        <v>210</v>
      </c>
      <c r="E81" s="39">
        <v>0</v>
      </c>
      <c r="F81" s="39">
        <v>0</v>
      </c>
      <c r="G81" s="38">
        <v>0</v>
      </c>
      <c r="H81" s="39">
        <v>0</v>
      </c>
      <c r="I81" s="38">
        <v>0</v>
      </c>
    </row>
    <row r="82" spans="1:9" ht="25.5">
      <c r="A82" s="3" t="s">
        <v>49</v>
      </c>
      <c r="B82" s="66">
        <v>10861.2</v>
      </c>
      <c r="C82" s="66">
        <v>7824</v>
      </c>
      <c r="D82" s="66">
        <v>7309.5</v>
      </c>
      <c r="E82" s="39">
        <f>$D:$D/$B:$B*100</f>
        <v>67.29919345928627</v>
      </c>
      <c r="F82" s="39">
        <f>$D:$D/$C:$C*100</f>
        <v>93.42407975460122</v>
      </c>
      <c r="G82" s="66">
        <v>6927.7</v>
      </c>
      <c r="H82" s="39">
        <f>$D:$D/$G:$G*100</f>
        <v>105.5112086262396</v>
      </c>
      <c r="I82" s="66">
        <v>666.4</v>
      </c>
    </row>
    <row r="83" spans="1:9" ht="12.75">
      <c r="A83" s="15" t="s">
        <v>50</v>
      </c>
      <c r="B83" s="66">
        <v>0</v>
      </c>
      <c r="C83" s="66">
        <v>0</v>
      </c>
      <c r="D83" s="66">
        <v>0</v>
      </c>
      <c r="E83" s="39">
        <v>0</v>
      </c>
      <c r="F83" s="39">
        <v>0</v>
      </c>
      <c r="G83" s="66">
        <v>579.6</v>
      </c>
      <c r="H83" s="39">
        <v>0</v>
      </c>
      <c r="I83" s="66">
        <v>0</v>
      </c>
    </row>
    <row r="84" spans="1:9" ht="12.75">
      <c r="A84" s="15" t="s">
        <v>51</v>
      </c>
      <c r="B84" s="66">
        <v>1690</v>
      </c>
      <c r="C84" s="66">
        <v>0</v>
      </c>
      <c r="D84" s="66">
        <v>0</v>
      </c>
      <c r="E84" s="39">
        <f>$D:$D/$B:$B*100</f>
        <v>0</v>
      </c>
      <c r="F84" s="39">
        <v>0</v>
      </c>
      <c r="G84" s="66">
        <v>0</v>
      </c>
      <c r="H84" s="39">
        <v>0</v>
      </c>
      <c r="I84" s="66">
        <v>0</v>
      </c>
    </row>
    <row r="85" spans="1:9" ht="12.75">
      <c r="A85" s="3" t="s">
        <v>52</v>
      </c>
      <c r="B85" s="66">
        <v>115427</v>
      </c>
      <c r="C85" s="66">
        <v>86485.6</v>
      </c>
      <c r="D85" s="66">
        <v>79188.3</v>
      </c>
      <c r="E85" s="39">
        <f>$D:$D/$B:$B*100</f>
        <v>68.60465922184585</v>
      </c>
      <c r="F85" s="39">
        <f>$D:$D/$C:$C*100</f>
        <v>91.5624103897065</v>
      </c>
      <c r="G85" s="66">
        <v>47514.5</v>
      </c>
      <c r="H85" s="39">
        <f>$D:$D/$G:$G*100</f>
        <v>166.66133496090666</v>
      </c>
      <c r="I85" s="66">
        <v>8093.8</v>
      </c>
    </row>
    <row r="86" spans="1:9" ht="12.75">
      <c r="A86" s="14" t="s">
        <v>53</v>
      </c>
      <c r="B86" s="37">
        <v>441.4</v>
      </c>
      <c r="C86" s="37">
        <v>364.2</v>
      </c>
      <c r="D86" s="37">
        <v>238.4</v>
      </c>
      <c r="E86" s="36">
        <f>$D:$D/$B:$B*100</f>
        <v>54.00996828273675</v>
      </c>
      <c r="F86" s="36">
        <f>$D:$D/$C:$C*100</f>
        <v>65.45853926414058</v>
      </c>
      <c r="G86" s="37">
        <v>230</v>
      </c>
      <c r="H86" s="36">
        <v>0</v>
      </c>
      <c r="I86" s="37">
        <v>27.1</v>
      </c>
    </row>
    <row r="87" spans="1:9" ht="25.5">
      <c r="A87" s="16" t="s">
        <v>54</v>
      </c>
      <c r="B87" s="37">
        <v>7260.6</v>
      </c>
      <c r="C87" s="37">
        <v>5907.4</v>
      </c>
      <c r="D87" s="37">
        <v>5126.4</v>
      </c>
      <c r="E87" s="36">
        <f>$D:$D/$B:$B*100</f>
        <v>70.6057350632179</v>
      </c>
      <c r="F87" s="36">
        <f>$D:$D/$C:$C*100</f>
        <v>86.77929376713952</v>
      </c>
      <c r="G87" s="37">
        <v>4188</v>
      </c>
      <c r="H87" s="36">
        <v>0</v>
      </c>
      <c r="I87" s="37">
        <v>395.1</v>
      </c>
    </row>
    <row r="88" spans="1:9" ht="12.75">
      <c r="A88" s="14" t="s">
        <v>55</v>
      </c>
      <c r="B88" s="65">
        <f>B89+B90+B91+B92</f>
        <v>163774.4</v>
      </c>
      <c r="C88" s="65">
        <f>C89+C90+C91+C92</f>
        <v>137766.1</v>
      </c>
      <c r="D88" s="65">
        <f>D89+D90+D91+D92</f>
        <v>87208.29999999999</v>
      </c>
      <c r="E88" s="36">
        <f>$D:$D/$B:$B*100</f>
        <v>53.249042585410166</v>
      </c>
      <c r="F88" s="36">
        <f>$D:$D/$C:$C*100</f>
        <v>63.301712104792095</v>
      </c>
      <c r="G88" s="65">
        <f>G89+G90+G91+G92</f>
        <v>64946.100000000006</v>
      </c>
      <c r="H88" s="36">
        <f>$D:$D/$G:$G*100</f>
        <v>134.27796280300123</v>
      </c>
      <c r="I88" s="65">
        <f>I89+I90+I91+I92</f>
        <v>30012.5</v>
      </c>
    </row>
    <row r="89" spans="1:9" ht="12.75">
      <c r="A89" s="17" t="s">
        <v>126</v>
      </c>
      <c r="B89" s="66">
        <v>0</v>
      </c>
      <c r="C89" s="66">
        <v>0</v>
      </c>
      <c r="D89" s="66">
        <v>0</v>
      </c>
      <c r="E89" s="39">
        <v>0</v>
      </c>
      <c r="F89" s="39">
        <v>0</v>
      </c>
      <c r="G89" s="66">
        <v>0</v>
      </c>
      <c r="H89" s="39">
        <v>0</v>
      </c>
      <c r="I89" s="66">
        <v>0</v>
      </c>
    </row>
    <row r="90" spans="1:9" ht="12.75">
      <c r="A90" s="15" t="s">
        <v>56</v>
      </c>
      <c r="B90" s="66">
        <v>22615.5</v>
      </c>
      <c r="C90" s="66">
        <v>15452</v>
      </c>
      <c r="D90" s="66">
        <v>14682.7</v>
      </c>
      <c r="E90" s="39">
        <f aca="true" t="shared" si="10" ref="E90:E118">$D:$D/$B:$B*100</f>
        <v>64.92317216068626</v>
      </c>
      <c r="F90" s="39">
        <f aca="true" t="shared" si="11" ref="F90:F96">$D:$D/$C:$C*100</f>
        <v>95.02135645871086</v>
      </c>
      <c r="G90" s="66">
        <v>13402.7</v>
      </c>
      <c r="H90" s="39">
        <f aca="true" t="shared" si="12" ref="H90:H96">$D:$D/$G:$G*100</f>
        <v>109.55031448887165</v>
      </c>
      <c r="I90" s="66">
        <v>2721.4</v>
      </c>
    </row>
    <row r="91" spans="1:9" ht="12.75">
      <c r="A91" s="17" t="s">
        <v>101</v>
      </c>
      <c r="B91" s="38">
        <v>132425.6</v>
      </c>
      <c r="C91" s="38">
        <v>114013.8</v>
      </c>
      <c r="D91" s="38">
        <v>71290.7</v>
      </c>
      <c r="E91" s="39">
        <f t="shared" si="10"/>
        <v>53.834530483531886</v>
      </c>
      <c r="F91" s="39">
        <f t="shared" si="11"/>
        <v>62.52813255939193</v>
      </c>
      <c r="G91" s="38">
        <v>50392.4</v>
      </c>
      <c r="H91" s="39">
        <f t="shared" si="12"/>
        <v>141.4711345361602</v>
      </c>
      <c r="I91" s="38">
        <v>27193.8</v>
      </c>
    </row>
    <row r="92" spans="1:9" ht="12.75">
      <c r="A92" s="15" t="s">
        <v>57</v>
      </c>
      <c r="B92" s="66">
        <v>8733.3</v>
      </c>
      <c r="C92" s="66">
        <v>8300.3</v>
      </c>
      <c r="D92" s="66">
        <v>1234.9</v>
      </c>
      <c r="E92" s="39">
        <f t="shared" si="10"/>
        <v>14.140130305840865</v>
      </c>
      <c r="F92" s="39">
        <f t="shared" si="11"/>
        <v>14.877775502090287</v>
      </c>
      <c r="G92" s="66">
        <v>1151</v>
      </c>
      <c r="H92" s="39">
        <f t="shared" si="12"/>
        <v>107.28931364031278</v>
      </c>
      <c r="I92" s="66">
        <v>97.3</v>
      </c>
    </row>
    <row r="93" spans="1:9" ht="12.75">
      <c r="A93" s="14" t="s">
        <v>58</v>
      </c>
      <c r="B93" s="65">
        <f>B94+B95+B96+B97</f>
        <v>222396.1</v>
      </c>
      <c r="C93" s="65">
        <f>C94+C95+C96+C97</f>
        <v>185831.5</v>
      </c>
      <c r="D93" s="65">
        <f>D94+D95+D96+D97</f>
        <v>110777.5</v>
      </c>
      <c r="E93" s="36">
        <f t="shared" si="10"/>
        <v>49.81090046093434</v>
      </c>
      <c r="F93" s="36">
        <f t="shared" si="11"/>
        <v>59.611798860795936</v>
      </c>
      <c r="G93" s="65">
        <f>G94+G95+G96+G97</f>
        <v>305607</v>
      </c>
      <c r="H93" s="36">
        <f t="shared" si="12"/>
        <v>36.248351641160056</v>
      </c>
      <c r="I93" s="65">
        <f>I94+I95+I96+I97</f>
        <v>30976.1</v>
      </c>
    </row>
    <row r="94" spans="1:9" ht="12.75">
      <c r="A94" s="15" t="s">
        <v>59</v>
      </c>
      <c r="B94" s="66">
        <v>25375.3</v>
      </c>
      <c r="C94" s="66">
        <v>23560.4</v>
      </c>
      <c r="D94" s="66">
        <v>17789.3</v>
      </c>
      <c r="E94" s="39">
        <f t="shared" si="10"/>
        <v>70.10478693847955</v>
      </c>
      <c r="F94" s="39">
        <f t="shared" si="11"/>
        <v>75.50508480331402</v>
      </c>
      <c r="G94" s="66">
        <v>211079.9</v>
      </c>
      <c r="H94" s="39">
        <f t="shared" si="12"/>
        <v>8.427756503579923</v>
      </c>
      <c r="I94" s="66">
        <v>214.7</v>
      </c>
    </row>
    <row r="95" spans="1:9" ht="12.75">
      <c r="A95" s="15" t="s">
        <v>60</v>
      </c>
      <c r="B95" s="66">
        <v>117143.2</v>
      </c>
      <c r="C95" s="66">
        <v>88796.7</v>
      </c>
      <c r="D95" s="66">
        <v>46238.8</v>
      </c>
      <c r="E95" s="39">
        <f t="shared" si="10"/>
        <v>39.47203081356835</v>
      </c>
      <c r="F95" s="39">
        <f t="shared" si="11"/>
        <v>52.07265585320175</v>
      </c>
      <c r="G95" s="66">
        <v>47206.3</v>
      </c>
      <c r="H95" s="39">
        <f t="shared" si="12"/>
        <v>97.95048542249657</v>
      </c>
      <c r="I95" s="66">
        <v>4844.2</v>
      </c>
    </row>
    <row r="96" spans="1:9" ht="12.75">
      <c r="A96" s="15" t="s">
        <v>61</v>
      </c>
      <c r="B96" s="66">
        <v>76144.2</v>
      </c>
      <c r="C96" s="66">
        <v>69741</v>
      </c>
      <c r="D96" s="66">
        <v>43016</v>
      </c>
      <c r="E96" s="39">
        <f t="shared" si="10"/>
        <v>56.49281232188401</v>
      </c>
      <c r="F96" s="39">
        <f t="shared" si="11"/>
        <v>61.67964325145897</v>
      </c>
      <c r="G96" s="66">
        <v>45509</v>
      </c>
      <c r="H96" s="39">
        <f t="shared" si="12"/>
        <v>94.52196268869893</v>
      </c>
      <c r="I96" s="66">
        <v>25917.2</v>
      </c>
    </row>
    <row r="97" spans="1:9" ht="12.75">
      <c r="A97" s="15" t="s">
        <v>62</v>
      </c>
      <c r="B97" s="66">
        <v>3733.4</v>
      </c>
      <c r="C97" s="66">
        <v>3733.4</v>
      </c>
      <c r="D97" s="66">
        <v>3733.4</v>
      </c>
      <c r="E97" s="39">
        <f t="shared" si="10"/>
        <v>100</v>
      </c>
      <c r="F97" s="39">
        <v>0</v>
      </c>
      <c r="G97" s="66">
        <v>1811.8</v>
      </c>
      <c r="H97" s="39">
        <v>0</v>
      </c>
      <c r="I97" s="66">
        <v>0</v>
      </c>
    </row>
    <row r="98" spans="1:9" ht="12.75">
      <c r="A98" s="18" t="s">
        <v>63</v>
      </c>
      <c r="B98" s="65">
        <f>B99+B100+B101+B102+B103</f>
        <v>1031193.4</v>
      </c>
      <c r="C98" s="65">
        <f>C99+C100+C101+C102+C103</f>
        <v>769952.1</v>
      </c>
      <c r="D98" s="65">
        <f>D99+D100+D101+D102+D103</f>
        <v>747375.1000000001</v>
      </c>
      <c r="E98" s="36">
        <f t="shared" si="10"/>
        <v>72.47671484320982</v>
      </c>
      <c r="F98" s="36">
        <f aca="true" t="shared" si="13" ref="F98:F116">$D:$D/$C:$C*100</f>
        <v>97.06773966848068</v>
      </c>
      <c r="G98" s="65">
        <f>G99+G100+G101+G102+G103</f>
        <v>718312.5999999999</v>
      </c>
      <c r="H98" s="36">
        <f aca="true" t="shared" si="14" ref="H98:H114">$D:$D/$G:$G*100</f>
        <v>104.04594044431354</v>
      </c>
      <c r="I98" s="65">
        <f>I99+I100+I101+I102+I103</f>
        <v>50550.5</v>
      </c>
    </row>
    <row r="99" spans="1:9" ht="12.75">
      <c r="A99" s="15" t="s">
        <v>64</v>
      </c>
      <c r="B99" s="66">
        <v>395490.5</v>
      </c>
      <c r="C99" s="66">
        <v>302024.1</v>
      </c>
      <c r="D99" s="66">
        <v>298585.6</v>
      </c>
      <c r="E99" s="39">
        <f t="shared" si="10"/>
        <v>75.49754039603985</v>
      </c>
      <c r="F99" s="39">
        <f t="shared" si="13"/>
        <v>98.86151469369497</v>
      </c>
      <c r="G99" s="66">
        <v>268516.8</v>
      </c>
      <c r="H99" s="39">
        <f t="shared" si="14"/>
        <v>111.19810752995716</v>
      </c>
      <c r="I99" s="66">
        <v>24626</v>
      </c>
    </row>
    <row r="100" spans="1:9" ht="12.75">
      <c r="A100" s="15" t="s">
        <v>65</v>
      </c>
      <c r="B100" s="66">
        <v>471717.7</v>
      </c>
      <c r="C100" s="66">
        <v>338206.6</v>
      </c>
      <c r="D100" s="66">
        <v>336511.6</v>
      </c>
      <c r="E100" s="39">
        <f t="shared" si="10"/>
        <v>71.33749698177532</v>
      </c>
      <c r="F100" s="39">
        <f t="shared" si="13"/>
        <v>99.49882704831899</v>
      </c>
      <c r="G100" s="66">
        <v>316788.9</v>
      </c>
      <c r="H100" s="39">
        <f t="shared" si="14"/>
        <v>106.22581788692722</v>
      </c>
      <c r="I100" s="66">
        <v>18293.1</v>
      </c>
    </row>
    <row r="101" spans="1:9" ht="12.75">
      <c r="A101" s="15" t="s">
        <v>132</v>
      </c>
      <c r="B101" s="66">
        <v>72038.3</v>
      </c>
      <c r="C101" s="66">
        <v>55846</v>
      </c>
      <c r="D101" s="66">
        <v>55000.8</v>
      </c>
      <c r="E101" s="39">
        <f t="shared" si="10"/>
        <v>76.34938636808477</v>
      </c>
      <c r="F101" s="39">
        <f t="shared" si="13"/>
        <v>98.48655230455181</v>
      </c>
      <c r="G101" s="66">
        <v>81241.6</v>
      </c>
      <c r="H101" s="39">
        <f t="shared" si="14"/>
        <v>67.70029147628802</v>
      </c>
      <c r="I101" s="66">
        <v>3642.7</v>
      </c>
    </row>
    <row r="102" spans="1:9" ht="12.75">
      <c r="A102" s="15" t="s">
        <v>66</v>
      </c>
      <c r="B102" s="66">
        <v>43430.9</v>
      </c>
      <c r="C102" s="66">
        <v>38571.1</v>
      </c>
      <c r="D102" s="66">
        <v>25572.8</v>
      </c>
      <c r="E102" s="39">
        <f t="shared" si="10"/>
        <v>58.8815797047724</v>
      </c>
      <c r="F102" s="39">
        <f t="shared" si="13"/>
        <v>66.30041663317873</v>
      </c>
      <c r="G102" s="66">
        <v>21558.2</v>
      </c>
      <c r="H102" s="39">
        <f t="shared" si="14"/>
        <v>118.62214841684371</v>
      </c>
      <c r="I102" s="66">
        <v>796.4</v>
      </c>
    </row>
    <row r="103" spans="1:9" ht="12.75">
      <c r="A103" s="15" t="s">
        <v>67</v>
      </c>
      <c r="B103" s="66">
        <v>48516</v>
      </c>
      <c r="C103" s="66">
        <v>35304.3</v>
      </c>
      <c r="D103" s="38">
        <v>31704.3</v>
      </c>
      <c r="E103" s="39">
        <f t="shared" si="10"/>
        <v>65.34813257482067</v>
      </c>
      <c r="F103" s="39">
        <f t="shared" si="13"/>
        <v>89.8029418512759</v>
      </c>
      <c r="G103" s="38">
        <v>30207.1</v>
      </c>
      <c r="H103" s="39">
        <f t="shared" si="14"/>
        <v>104.95645063577767</v>
      </c>
      <c r="I103" s="38">
        <v>3192.3</v>
      </c>
    </row>
    <row r="104" spans="1:9" ht="25.5">
      <c r="A104" s="18" t="s">
        <v>68</v>
      </c>
      <c r="B104" s="65">
        <f>B105+B106</f>
        <v>123491.20000000001</v>
      </c>
      <c r="C104" s="65">
        <f>C105+C106</f>
        <v>101381.9</v>
      </c>
      <c r="D104" s="65">
        <f>D105+D106</f>
        <v>74199.4</v>
      </c>
      <c r="E104" s="36">
        <f t="shared" si="10"/>
        <v>60.08476717369334</v>
      </c>
      <c r="F104" s="36">
        <f t="shared" si="13"/>
        <v>73.18801482315877</v>
      </c>
      <c r="G104" s="65">
        <f>G105+G106</f>
        <v>67716.8</v>
      </c>
      <c r="H104" s="36">
        <f t="shared" si="14"/>
        <v>109.57310445856861</v>
      </c>
      <c r="I104" s="65">
        <f>I105+I106</f>
        <v>9480.2</v>
      </c>
    </row>
    <row r="105" spans="1:9" ht="12.75">
      <c r="A105" s="15" t="s">
        <v>69</v>
      </c>
      <c r="B105" s="66">
        <v>117244.1</v>
      </c>
      <c r="C105" s="66">
        <v>98442.5</v>
      </c>
      <c r="D105" s="66">
        <v>71680.7</v>
      </c>
      <c r="E105" s="39">
        <f t="shared" si="10"/>
        <v>61.1380018269576</v>
      </c>
      <c r="F105" s="39">
        <f t="shared" si="13"/>
        <v>72.81479035985473</v>
      </c>
      <c r="G105" s="66">
        <v>65085.1</v>
      </c>
      <c r="H105" s="39">
        <f t="shared" si="14"/>
        <v>110.13380942796431</v>
      </c>
      <c r="I105" s="66">
        <v>9352.5</v>
      </c>
    </row>
    <row r="106" spans="1:9" ht="25.5">
      <c r="A106" s="15" t="s">
        <v>70</v>
      </c>
      <c r="B106" s="66">
        <v>6247.1</v>
      </c>
      <c r="C106" s="66">
        <v>2939.4</v>
      </c>
      <c r="D106" s="66">
        <v>2518.7</v>
      </c>
      <c r="E106" s="39">
        <f t="shared" si="10"/>
        <v>40.31790750908421</v>
      </c>
      <c r="F106" s="39">
        <f t="shared" si="13"/>
        <v>85.68755528339116</v>
      </c>
      <c r="G106" s="66">
        <v>2631.7</v>
      </c>
      <c r="H106" s="39">
        <f t="shared" si="14"/>
        <v>95.70619751491432</v>
      </c>
      <c r="I106" s="66">
        <v>127.7</v>
      </c>
    </row>
    <row r="107" spans="1:9" ht="12.75">
      <c r="A107" s="18" t="s">
        <v>71</v>
      </c>
      <c r="B107" s="65">
        <f>B108+B109+B110+B111+B112</f>
        <v>158787.80000000002</v>
      </c>
      <c r="C107" s="65">
        <f>C108+C109+C110+C111+C112</f>
        <v>120650.1</v>
      </c>
      <c r="D107" s="65">
        <f>D108+D109+D110+D111+D112</f>
        <v>97456.3</v>
      </c>
      <c r="E107" s="36">
        <f t="shared" si="10"/>
        <v>61.375181216692965</v>
      </c>
      <c r="F107" s="36">
        <f t="shared" si="13"/>
        <v>80.77597946458394</v>
      </c>
      <c r="G107" s="65">
        <f>G108+G109+G110+G111+G112</f>
        <v>96619</v>
      </c>
      <c r="H107" s="36">
        <f t="shared" si="14"/>
        <v>100.86659973711176</v>
      </c>
      <c r="I107" s="65">
        <f>I108+I109+I110+I111+I112</f>
        <v>6328.9</v>
      </c>
    </row>
    <row r="108" spans="1:9" ht="12.75">
      <c r="A108" s="15" t="s">
        <v>72</v>
      </c>
      <c r="B108" s="66">
        <v>924</v>
      </c>
      <c r="C108" s="66">
        <v>724</v>
      </c>
      <c r="D108" s="66">
        <v>723.9</v>
      </c>
      <c r="E108" s="39">
        <f t="shared" si="10"/>
        <v>78.34415584415584</v>
      </c>
      <c r="F108" s="39">
        <f t="shared" si="13"/>
        <v>99.98618784530386</v>
      </c>
      <c r="G108" s="66">
        <v>616</v>
      </c>
      <c r="H108" s="39">
        <f t="shared" si="14"/>
        <v>117.51623376623377</v>
      </c>
      <c r="I108" s="66">
        <v>103.3</v>
      </c>
    </row>
    <row r="109" spans="1:9" ht="12.75">
      <c r="A109" s="15" t="s">
        <v>73</v>
      </c>
      <c r="B109" s="66">
        <v>45571.1</v>
      </c>
      <c r="C109" s="66">
        <v>33941.4</v>
      </c>
      <c r="D109" s="66">
        <v>33941.4</v>
      </c>
      <c r="E109" s="39">
        <f t="shared" si="10"/>
        <v>74.480098132369</v>
      </c>
      <c r="F109" s="39">
        <f t="shared" si="13"/>
        <v>100</v>
      </c>
      <c r="G109" s="66">
        <v>26004.6</v>
      </c>
      <c r="H109" s="39">
        <f t="shared" si="14"/>
        <v>130.52075402044255</v>
      </c>
      <c r="I109" s="66">
        <v>3187</v>
      </c>
    </row>
    <row r="110" spans="1:9" ht="12.75">
      <c r="A110" s="15" t="s">
        <v>74</v>
      </c>
      <c r="B110" s="66">
        <v>37152</v>
      </c>
      <c r="C110" s="66">
        <v>22593.4</v>
      </c>
      <c r="D110" s="66">
        <v>17905.5</v>
      </c>
      <c r="E110" s="39">
        <f t="shared" si="10"/>
        <v>48.195251937984494</v>
      </c>
      <c r="F110" s="39">
        <f t="shared" si="13"/>
        <v>79.25102020944169</v>
      </c>
      <c r="G110" s="66">
        <v>19473.6</v>
      </c>
      <c r="H110" s="39">
        <f t="shared" si="14"/>
        <v>91.94755977323146</v>
      </c>
      <c r="I110" s="66">
        <v>15</v>
      </c>
    </row>
    <row r="111" spans="1:9" ht="12.75">
      <c r="A111" s="15" t="s">
        <v>75</v>
      </c>
      <c r="B111" s="38">
        <v>43947.1</v>
      </c>
      <c r="C111" s="38">
        <v>40796.7</v>
      </c>
      <c r="D111" s="38">
        <v>22813.8</v>
      </c>
      <c r="E111" s="39">
        <f t="shared" si="10"/>
        <v>51.91195778561043</v>
      </c>
      <c r="F111" s="39">
        <f t="shared" si="13"/>
        <v>55.92069946833935</v>
      </c>
      <c r="G111" s="38">
        <v>31484.3</v>
      </c>
      <c r="H111" s="39">
        <f t="shared" si="14"/>
        <v>72.46087732615939</v>
      </c>
      <c r="I111" s="38">
        <v>195.1</v>
      </c>
    </row>
    <row r="112" spans="1:9" ht="12.75">
      <c r="A112" s="15" t="s">
        <v>76</v>
      </c>
      <c r="B112" s="66">
        <v>31193.6</v>
      </c>
      <c r="C112" s="66">
        <v>22594.6</v>
      </c>
      <c r="D112" s="66">
        <v>22071.7</v>
      </c>
      <c r="E112" s="39">
        <f t="shared" si="10"/>
        <v>70.75714249076735</v>
      </c>
      <c r="F112" s="39">
        <f t="shared" si="13"/>
        <v>97.68573021872484</v>
      </c>
      <c r="G112" s="66">
        <v>19040.5</v>
      </c>
      <c r="H112" s="39">
        <f t="shared" si="14"/>
        <v>115.91975000656495</v>
      </c>
      <c r="I112" s="66">
        <v>2828.5</v>
      </c>
    </row>
    <row r="113" spans="1:9" ht="12.75">
      <c r="A113" s="18" t="s">
        <v>83</v>
      </c>
      <c r="B113" s="37">
        <f>B114+B115+B116</f>
        <v>57029.200000000004</v>
      </c>
      <c r="C113" s="37">
        <f>C114+C115+C116</f>
        <v>46586.9</v>
      </c>
      <c r="D113" s="37">
        <f>D114+D115+D116</f>
        <v>38388.1</v>
      </c>
      <c r="E113" s="36">
        <f t="shared" si="10"/>
        <v>67.31306067768791</v>
      </c>
      <c r="F113" s="36">
        <f t="shared" si="13"/>
        <v>82.40106124253813</v>
      </c>
      <c r="G113" s="37">
        <f>G114+G115+G116</f>
        <v>10759.399999999998</v>
      </c>
      <c r="H113" s="36">
        <f t="shared" si="14"/>
        <v>356.7866237894307</v>
      </c>
      <c r="I113" s="37">
        <f>I114+I115+I116</f>
        <v>4218.6</v>
      </c>
    </row>
    <row r="114" spans="1:9" ht="12.75">
      <c r="A114" s="11" t="s">
        <v>84</v>
      </c>
      <c r="B114" s="38">
        <v>41528.3</v>
      </c>
      <c r="C114" s="38">
        <v>34125.1</v>
      </c>
      <c r="D114" s="38">
        <v>29332.5</v>
      </c>
      <c r="E114" s="39">
        <f t="shared" si="10"/>
        <v>70.63255659393715</v>
      </c>
      <c r="F114" s="39">
        <f t="shared" si="13"/>
        <v>85.95579207093898</v>
      </c>
      <c r="G114" s="38">
        <v>4200.9</v>
      </c>
      <c r="H114" s="39">
        <f t="shared" si="14"/>
        <v>698.2432335928016</v>
      </c>
      <c r="I114" s="38">
        <v>3535.4</v>
      </c>
    </row>
    <row r="115" spans="1:9" ht="12.75">
      <c r="A115" s="19" t="s">
        <v>85</v>
      </c>
      <c r="B115" s="38">
        <v>12808.3</v>
      </c>
      <c r="C115" s="38">
        <v>10602.5</v>
      </c>
      <c r="D115" s="38">
        <v>7455.5</v>
      </c>
      <c r="E115" s="39">
        <f t="shared" si="10"/>
        <v>58.20834927351795</v>
      </c>
      <c r="F115" s="39">
        <f t="shared" si="13"/>
        <v>70.31832115067202</v>
      </c>
      <c r="G115" s="38">
        <v>4930.2</v>
      </c>
      <c r="H115" s="39">
        <v>0</v>
      </c>
      <c r="I115" s="38">
        <v>537.5</v>
      </c>
    </row>
    <row r="116" spans="1:9" ht="24.75" customHeight="1">
      <c r="A116" s="20" t="s">
        <v>95</v>
      </c>
      <c r="B116" s="38">
        <v>2692.6</v>
      </c>
      <c r="C116" s="38">
        <v>1859.3</v>
      </c>
      <c r="D116" s="38">
        <v>1600.1</v>
      </c>
      <c r="E116" s="39">
        <f t="shared" si="10"/>
        <v>59.42583376661962</v>
      </c>
      <c r="F116" s="39">
        <f t="shared" si="13"/>
        <v>86.05926961759802</v>
      </c>
      <c r="G116" s="38">
        <v>1628.3</v>
      </c>
      <c r="H116" s="39"/>
      <c r="I116" s="38">
        <v>145.7</v>
      </c>
    </row>
    <row r="117" spans="1:9" ht="25.5">
      <c r="A117" s="21" t="s">
        <v>111</v>
      </c>
      <c r="B117" s="37">
        <f aca="true" t="shared" si="15" ref="B117:H117">B118</f>
        <v>4.7</v>
      </c>
      <c r="C117" s="37">
        <f t="shared" si="15"/>
        <v>4.7</v>
      </c>
      <c r="D117" s="37">
        <f t="shared" si="15"/>
        <v>4</v>
      </c>
      <c r="E117" s="37">
        <f t="shared" si="15"/>
        <v>85.1063829787234</v>
      </c>
      <c r="F117" s="37">
        <f t="shared" si="15"/>
        <v>0</v>
      </c>
      <c r="G117" s="37">
        <f t="shared" si="15"/>
        <v>0</v>
      </c>
      <c r="H117" s="37">
        <f t="shared" si="15"/>
        <v>0</v>
      </c>
      <c r="I117" s="37">
        <f>SUM(I118)</f>
        <v>0</v>
      </c>
    </row>
    <row r="118" spans="1:9" ht="26.25" customHeight="1">
      <c r="A118" s="20" t="s">
        <v>112</v>
      </c>
      <c r="B118" s="38">
        <v>4.7</v>
      </c>
      <c r="C118" s="38">
        <v>4.7</v>
      </c>
      <c r="D118" s="38">
        <v>4</v>
      </c>
      <c r="E118" s="39">
        <f t="shared" si="10"/>
        <v>85.1063829787234</v>
      </c>
      <c r="F118" s="39">
        <v>0</v>
      </c>
      <c r="G118" s="66">
        <v>0</v>
      </c>
      <c r="H118" s="39">
        <v>0</v>
      </c>
      <c r="I118" s="38">
        <v>0</v>
      </c>
    </row>
    <row r="119" spans="1:9" ht="18.75" customHeight="1">
      <c r="A119" s="22" t="s">
        <v>77</v>
      </c>
      <c r="B119" s="65">
        <f>B77+B86+B87+B88+B93+B98+B104+B107+B113+B117</f>
        <v>1937968.2999999998</v>
      </c>
      <c r="C119" s="65">
        <f>C77+C86+C87+C88+C93+C98+C104+C107+C113+C117</f>
        <v>1495802.2999999998</v>
      </c>
      <c r="D119" s="65">
        <f>D77+D86+D87+D88+D93+D98+D104+D107+D113+D117</f>
        <v>1276910.8</v>
      </c>
      <c r="E119" s="36">
        <f>$D:$D/$B:$B*100</f>
        <v>65.88914792878708</v>
      </c>
      <c r="F119" s="36">
        <f>$D:$D/$C:$C*100</f>
        <v>85.36628135950856</v>
      </c>
      <c r="G119" s="65">
        <f>G77+G86+G87+G88+G93+G98+G104+G107+G113+G117</f>
        <v>1355373.8999999997</v>
      </c>
      <c r="H119" s="36">
        <f>$D:$D/$G:$G*100</f>
        <v>94.21096274614705</v>
      </c>
      <c r="I119" s="65">
        <f>I77+I86+I87+I88+I93+I98+I104+I107+I113+I117</f>
        <v>143318.5</v>
      </c>
    </row>
    <row r="120" spans="1:9" ht="60" customHeight="1">
      <c r="A120" s="23" t="s">
        <v>78</v>
      </c>
      <c r="B120" s="40">
        <f>B75-B119</f>
        <v>-30738.499999999767</v>
      </c>
      <c r="C120" s="40">
        <f>C75-C119</f>
        <v>-53698.399999999674</v>
      </c>
      <c r="D120" s="40">
        <f>D75-D119</f>
        <v>52193.200000000186</v>
      </c>
      <c r="E120" s="40"/>
      <c r="F120" s="40"/>
      <c r="G120" s="40">
        <f>G75-G119</f>
        <v>-122809.09999999963</v>
      </c>
      <c r="H120" s="40"/>
      <c r="I120" s="40">
        <f>I75-I119</f>
        <v>-10787.099999999977</v>
      </c>
    </row>
    <row r="121" spans="1:9" ht="26.25" customHeight="1">
      <c r="A121" s="3" t="s">
        <v>79</v>
      </c>
      <c r="B121" s="38" t="s">
        <v>130</v>
      </c>
      <c r="C121" s="38"/>
      <c r="D121" s="38" t="s">
        <v>136</v>
      </c>
      <c r="E121" s="38"/>
      <c r="F121" s="38"/>
      <c r="G121" s="38"/>
      <c r="H121" s="37"/>
      <c r="I121" s="38"/>
    </row>
    <row r="122" spans="1:9" ht="24" customHeight="1">
      <c r="A122" s="8" t="s">
        <v>80</v>
      </c>
      <c r="B122" s="37">
        <v>57993</v>
      </c>
      <c r="C122" s="38"/>
      <c r="D122" s="37">
        <v>83886.1</v>
      </c>
      <c r="E122" s="38"/>
      <c r="F122" s="38"/>
      <c r="G122" s="67"/>
      <c r="H122" s="43"/>
      <c r="I122" s="37">
        <v>-10787.2</v>
      </c>
    </row>
    <row r="123" spans="1:9" ht="12.75">
      <c r="A123" s="3" t="s">
        <v>7</v>
      </c>
      <c r="B123" s="38"/>
      <c r="C123" s="38"/>
      <c r="D123" s="38"/>
      <c r="E123" s="38"/>
      <c r="F123" s="38"/>
      <c r="G123" s="38"/>
      <c r="H123" s="43"/>
      <c r="I123" s="38"/>
    </row>
    <row r="124" spans="1:9" ht="12" customHeight="1">
      <c r="A124" s="10" t="s">
        <v>81</v>
      </c>
      <c r="B124" s="38">
        <v>6767.7</v>
      </c>
      <c r="C124" s="38"/>
      <c r="D124" s="38">
        <v>9227.9</v>
      </c>
      <c r="E124" s="38"/>
      <c r="F124" s="38"/>
      <c r="G124" s="38"/>
      <c r="H124" s="43"/>
      <c r="I124" s="38">
        <v>-3128.2</v>
      </c>
    </row>
    <row r="125" spans="1:9" ht="12.75">
      <c r="A125" s="3" t="s">
        <v>82</v>
      </c>
      <c r="B125" s="38">
        <v>51225.3</v>
      </c>
      <c r="C125" s="38"/>
      <c r="D125" s="38">
        <v>74658.2</v>
      </c>
      <c r="E125" s="38"/>
      <c r="F125" s="38"/>
      <c r="G125" s="38"/>
      <c r="H125" s="43"/>
      <c r="I125" s="38">
        <v>-7659</v>
      </c>
    </row>
    <row r="126" spans="1:9" ht="12.75" hidden="1">
      <c r="A126" s="5" t="s">
        <v>107</v>
      </c>
      <c r="B126" s="41"/>
      <c r="C126" s="41"/>
      <c r="D126" s="41"/>
      <c r="E126" s="41"/>
      <c r="F126" s="41"/>
      <c r="G126" s="41"/>
      <c r="H126" s="42"/>
      <c r="I126" s="41"/>
    </row>
    <row r="127" ht="12" customHeight="1">
      <c r="A127" s="24"/>
    </row>
    <row r="128" spans="1:2" ht="12.75" hidden="1">
      <c r="A128" s="25"/>
      <c r="B128" s="68"/>
    </row>
    <row r="129" spans="1:9" ht="31.5" hidden="1">
      <c r="A129" s="26" t="s">
        <v>120</v>
      </c>
      <c r="B129" s="34"/>
      <c r="C129" s="34"/>
      <c r="D129" s="34"/>
      <c r="E129" s="34"/>
      <c r="F129" s="34"/>
      <c r="G129" s="34"/>
      <c r="H129" s="34" t="s">
        <v>102</v>
      </c>
      <c r="I129" s="35"/>
    </row>
    <row r="130" spans="1:9" ht="12.75">
      <c r="A130" s="25"/>
      <c r="B130" s="35"/>
      <c r="C130" s="35"/>
      <c r="D130" s="35"/>
      <c r="E130" s="35"/>
      <c r="F130" s="35"/>
      <c r="G130" s="35"/>
      <c r="H130" s="35"/>
      <c r="I130" s="35"/>
    </row>
    <row r="132" ht="12.75">
      <c r="A132" s="32" t="s">
        <v>108</v>
      </c>
    </row>
  </sheetData>
  <sheetProtection/>
  <mergeCells count="14">
    <mergeCell ref="A76:I76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2018-10-03T07:26:07Z</cp:lastPrinted>
  <dcterms:created xsi:type="dcterms:W3CDTF">2010-09-10T01:16:58Z</dcterms:created>
  <dcterms:modified xsi:type="dcterms:W3CDTF">2018-10-03T07:26:40Z</dcterms:modified>
  <cp:category/>
  <cp:version/>
  <cp:contentType/>
  <cp:contentStatus/>
</cp:coreProperties>
</file>