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355" windowHeight="798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<sst xmlns="http://schemas.openxmlformats.org/spreadsheetml/2006/main" count="138" uniqueCount="138">
  <si>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</si>
  <si>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</si>
  <si>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</si>
  <si>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</si>
  <si>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</si>
  <si>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</si>
  <si>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</si>
  <si>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</si>
  <si>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</si>
  <si>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</si>
  <si>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</si>
  <si>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</si>
  <si>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</si>
  <si>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</si>
  <si>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</si>
  <si>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</si>
  <si>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</si>
  <si>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</si>
  <si>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</si>
  <si>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</si>
  <si>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сдачи в аренду имущества, находящегося в оперативном управлении органов управления городских округов и созданных ими учреждений и в хоз. ведении  МУП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</si>
  <si>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</si>
  <si>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</si>
  <si>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</si>
  <si>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</si>
  <si>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</si>
  <si>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</si>
  <si>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</si>
  <si>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</si>
  <si>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</si>
  <si>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</si>
  <si>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</si>
  <si>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</si>
  <si>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</si>
  <si>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</si>
  <si>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</si>
  <si>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</si>
  <si>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</si>
  <si>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</si>
  <si>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</si>
  <si>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</si>
  <si>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</si>
  <si>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</si>
  <si>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</si>
  <si>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</si>
  <si>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</si>
  <si>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</si>
  <si>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</si>
  <si>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</si>
  <si>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</si>
  <si>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</si>
  <si>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</si>
  <si>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</si>
  <si>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</si>
  <si>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</si>
  <si>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</si>
  <si>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</si>
  <si>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</si>
  <si>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</si>
  <si>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</si>
  <si>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</si>
  <si>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</si>
  <si>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</si>
  <si>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</si>
  <si>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</si>
  <si>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</si>
  <si>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</si>
  <si>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</si>
  <si>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</si>
  <si>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</si>
  <si>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</si>
  <si>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</si>
  <si>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</si>
  <si>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</si>
  <si>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</si>
  <si>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</si>
  <si>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</si>
  <si>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</si>
  <si>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</si>
  <si>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</si>
  <si>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</si>
  <si>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</si>
  <si>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</si>
  <si>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</si>
  <si>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</si>
  <si>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</si>
  <si>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</si>
  <si>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</si>
  <si>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</si>
  <si>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</si>
  <si>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</si>
  <si>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</si>
  <si>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</si>
  <si>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</si>
  <si>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</si>
  <si>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</si>
  <si>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</si>
  <si>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</si>
  <si>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</si>
  <si>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</si>
  <si>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</si>
  <si>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</si>
  <si>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</si>
  <si>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</si>
  <si>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</si>
  <si>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</si>
  <si>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</si>
  <si>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</si>
  <si>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</si>
  <si>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</si>
  <si>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</si>
  <si>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</si>
  <si>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</si>
  <si>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</si>
  <si>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</si>
  <si>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</si>
  <si>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</si>
  <si>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</si>
  <si>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</si>
  <si>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</si>
  <si>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</si>
  <si>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</si>
  <si>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</si>
  <si>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</si>
  <si>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</si>
  <si>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</si>
  <si>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Водное хозяйство</t>
  </si>
  <si>
    <t xml:space="preserve">  прочие межбюджетные трансферты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</si>
  <si>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</si>
  <si>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Факт за аналогичный период 2017 г.</t>
  </si>
  <si>
    <t xml:space="preserve">На 01.01.2018 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</si>
  <si>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</si>
  <si>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</si>
  <si>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</si>
  <si>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на 01 декабря 2018 года</t>
  </si>
  <si>
    <t>План за 11 месяцев 2018 г.</t>
  </si>
  <si>
    <t>На  01.12.2018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</si>
  <si>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(1 16 33000)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</si>
</sst>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>
      <alignment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1">
      <selection activeCell="H144" sqref="H144"/>
    </sheetView>
  </sheetViews>
  <sheetFormatPr defaultColWidth="9.00390625" defaultRowHeight="12.75"/>
  <cols>
    <col min="1" max="1" width="44.875" style="32" customWidth="1"/>
    <col min="2" max="2" width="11.25390625" style="33" customWidth="1"/>
    <col min="3" max="3" width="13.125" style="33" customWidth="1"/>
    <col min="4" max="4" width="11.625" style="33" customWidth="1"/>
    <col min="5" max="5" width="12.75390625" style="33" customWidth="1"/>
    <col min="6" max="6" width="14.125" style="33" customWidth="1"/>
    <col min="7" max="7" width="12.00390625" style="33" customWidth="1"/>
    <col min="8" max="9" width="10.00390625" style="33" customWidth="1"/>
    <col min="10" max="14" width="9.125" style="32" customWidth="1"/>
    <col min="15" max="15" width="12.125" style="32" customWidth="1"/>
    <col min="16" max="16384" width="9.125" style="32" customWidth="1"/>
  </cols>
  <sheetData>
    <row r="1" spans="1:9" ht="23.25" customHeight="1">
      <c r="A1" s="54" t="s">
        <v>0</v>
      </c>
      <c r="B1" s="54"/>
      <c r="C1" s="54"/>
      <c r="D1" s="54"/>
      <c r="E1" s="54"/>
      <c r="F1" s="54"/>
      <c r="G1" s="54"/>
      <c r="H1" s="54"/>
      <c r="I1" s="60"/>
    </row>
    <row r="2" spans="1:9" ht="27" customHeight="1">
      <c r="A2" s="55" t="s">
        <v>134</v>
      </c>
      <c r="B2" s="55"/>
      <c r="C2" s="55"/>
      <c r="D2" s="55"/>
      <c r="E2" s="55"/>
      <c r="F2" s="55"/>
      <c r="G2" s="55"/>
      <c r="H2" s="55"/>
      <c r="I2" s="61"/>
    </row>
    <row r="3" spans="1:9" ht="5.25" customHeight="1" hidden="1">
      <c r="A3" s="56" t="s">
        <v>1</v>
      </c>
      <c r="B3" s="56"/>
      <c r="C3" s="56"/>
      <c r="D3" s="56"/>
      <c r="E3" s="56"/>
      <c r="F3" s="56"/>
      <c r="G3" s="56"/>
      <c r="H3" s="56"/>
      <c r="I3" s="62"/>
    </row>
    <row r="4" spans="1:9" ht="49.5" customHeight="1">
      <c r="A4" s="9" t="s">
        <v>2</v>
      </c>
      <c r="B4" s="27" t="s">
        <v>3</v>
      </c>
      <c r="C4" s="27" t="s">
        <v>135</v>
      </c>
      <c r="D4" s="27" t="s">
        <v>88</v>
      </c>
      <c r="E4" s="27" t="s">
        <v>87</v>
      </c>
      <c r="F4" s="27" t="s">
        <v>89</v>
      </c>
      <c r="G4" s="27" t="s">
        <v>129</v>
      </c>
      <c r="H4" s="28" t="s">
        <v>86</v>
      </c>
      <c r="I4" s="27" t="s">
        <v>91</v>
      </c>
    </row>
    <row r="5" spans="1:9" ht="18" customHeight="1" thickBot="1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63">
        <v>9</v>
      </c>
    </row>
    <row r="6" spans="1:9" ht="24.75" customHeight="1">
      <c r="A6" s="57" t="s">
        <v>4</v>
      </c>
      <c r="B6" s="58"/>
      <c r="C6" s="58"/>
      <c r="D6" s="58"/>
      <c r="E6" s="58"/>
      <c r="F6" s="58"/>
      <c r="G6" s="58"/>
      <c r="H6" s="58"/>
      <c r="I6" s="59"/>
    </row>
    <row r="7" spans="1:9" ht="12.75">
      <c r="A7" s="6" t="s">
        <v>5</v>
      </c>
      <c r="B7" s="36">
        <f>B8+B9</f>
        <v>291769.9</v>
      </c>
      <c r="C7" s="36">
        <f>C8+C9</f>
        <v>253569.9</v>
      </c>
      <c r="D7" s="36">
        <f>D8+D9</f>
        <v>255745</v>
      </c>
      <c r="E7" s="36">
        <f>$D:$D/$B:$B*100</f>
        <v>87.6529758552887</v>
      </c>
      <c r="F7" s="36">
        <f>$D:$D/$C:$C*100</f>
        <v>100.8577910864026</v>
      </c>
      <c r="G7" s="36">
        <f>G8+G9</f>
        <v>238155.6</v>
      </c>
      <c r="H7" s="36">
        <f>$D:$D/$G:$G*100</f>
        <v>107.38567558352605</v>
      </c>
      <c r="I7" s="36">
        <f>I8+I9</f>
        <v>25147.9</v>
      </c>
    </row>
    <row r="8" spans="1:9" ht="25.5">
      <c r="A8" s="4" t="s">
        <v>6</v>
      </c>
      <c r="B8" s="37">
        <v>6280</v>
      </c>
      <c r="C8" s="37">
        <v>5890</v>
      </c>
      <c r="D8" s="37">
        <v>6471</v>
      </c>
      <c r="E8" s="36">
        <f>$D:$D/$B:$B*100</f>
        <v>103.04140127388534</v>
      </c>
      <c r="F8" s="36">
        <f>$D:$D/$C:$C*100</f>
        <v>109.8641765704584</v>
      </c>
      <c r="G8" s="37">
        <v>5595.4</v>
      </c>
      <c r="H8" s="36">
        <f>$D:$D/$G:$G*100</f>
        <v>115.64856846695501</v>
      </c>
      <c r="I8" s="37">
        <v>716.1</v>
      </c>
    </row>
    <row r="9" spans="1:9" ht="12.75">
      <c r="A9" s="47" t="s">
        <v>90</v>
      </c>
      <c r="B9" s="45">
        <f>B11+B12+B13+B14</f>
        <v>285489.9</v>
      </c>
      <c r="C9" s="45">
        <f>C11+C12+C13+C14</f>
        <v>247679.9</v>
      </c>
      <c r="D9" s="45">
        <f>D11+D12+D13+D14</f>
        <v>249274</v>
      </c>
      <c r="E9" s="49">
        <f>$D:$D/$B:$B*100</f>
        <v>87.31447242091576</v>
      </c>
      <c r="F9" s="45">
        <f>$D:$D/$C:$C*100</f>
        <v>100.64361298595486</v>
      </c>
      <c r="G9" s="45">
        <f>G11+G12+G13+G14</f>
        <v>232560.2</v>
      </c>
      <c r="H9" s="49">
        <f>$D:$D/$G:$G*100</f>
        <v>107.18687032432892</v>
      </c>
      <c r="I9" s="45">
        <f>I11+I12+I13+I14</f>
        <v>24431.800000000003</v>
      </c>
    </row>
    <row r="10" spans="1:9" ht="12.75">
      <c r="A10" s="48"/>
      <c r="B10" s="64"/>
      <c r="C10" s="64"/>
      <c r="D10" s="64"/>
      <c r="E10" s="50"/>
      <c r="F10" s="46"/>
      <c r="G10" s="64"/>
      <c r="H10" s="50"/>
      <c r="I10" s="64"/>
    </row>
    <row r="11" spans="1:9" ht="51" customHeight="1">
      <c r="A11" s="1" t="s">
        <v>96</v>
      </c>
      <c r="B11" s="38">
        <v>274939.9</v>
      </c>
      <c r="C11" s="38">
        <v>237559.9</v>
      </c>
      <c r="D11" s="38">
        <v>238337.3</v>
      </c>
      <c r="E11" s="39">
        <f aca="true" t="shared" si="0" ref="E11:E30">$D:$D/$B:$B*100</f>
        <v>86.68705415256206</v>
      </c>
      <c r="F11" s="39">
        <f aca="true" t="shared" si="1" ref="F11:F21">$D:$D/$C:$C*100</f>
        <v>100.32724378146311</v>
      </c>
      <c r="G11" s="38">
        <v>224548.6</v>
      </c>
      <c r="H11" s="39">
        <f aca="true" t="shared" si="2" ref="H11:H30">$D:$D/$G:$G*100</f>
        <v>106.14063058064045</v>
      </c>
      <c r="I11" s="38">
        <v>23526</v>
      </c>
    </row>
    <row r="12" spans="1:9" ht="89.25">
      <c r="A12" s="2" t="s">
        <v>121</v>
      </c>
      <c r="B12" s="38">
        <v>1000</v>
      </c>
      <c r="C12" s="38">
        <v>910</v>
      </c>
      <c r="D12" s="38">
        <v>1068.6</v>
      </c>
      <c r="E12" s="39">
        <f t="shared" si="0"/>
        <v>106.86</v>
      </c>
      <c r="F12" s="39">
        <f t="shared" si="1"/>
        <v>117.42857142857142</v>
      </c>
      <c r="G12" s="38">
        <v>989.1</v>
      </c>
      <c r="H12" s="39">
        <f t="shared" si="2"/>
        <v>108.03760994843796</v>
      </c>
      <c r="I12" s="38">
        <v>81.9</v>
      </c>
    </row>
    <row r="13" spans="1:9" ht="25.5">
      <c r="A13" s="3" t="s">
        <v>97</v>
      </c>
      <c r="B13" s="38">
        <v>1400</v>
      </c>
      <c r="C13" s="38">
        <v>1360</v>
      </c>
      <c r="D13" s="38">
        <v>1208.2</v>
      </c>
      <c r="E13" s="39">
        <f t="shared" si="0"/>
        <v>86.3</v>
      </c>
      <c r="F13" s="39">
        <f t="shared" si="1"/>
        <v>88.83823529411765</v>
      </c>
      <c r="G13" s="38">
        <v>2182.2</v>
      </c>
      <c r="H13" s="39">
        <f t="shared" si="2"/>
        <v>55.36614425808818</v>
      </c>
      <c r="I13" s="38">
        <v>149.9</v>
      </c>
    </row>
    <row r="14" spans="1:9" ht="65.25" customHeight="1">
      <c r="A14" s="7" t="s">
        <v>104</v>
      </c>
      <c r="B14" s="38">
        <v>8150</v>
      </c>
      <c r="C14" s="38">
        <v>7850</v>
      </c>
      <c r="D14" s="38">
        <v>8659.9</v>
      </c>
      <c r="E14" s="39">
        <f t="shared" si="0"/>
        <v>106.2564417177914</v>
      </c>
      <c r="F14" s="39">
        <f t="shared" si="1"/>
        <v>110.3171974522293</v>
      </c>
      <c r="G14" s="38">
        <v>4840.3</v>
      </c>
      <c r="H14" s="39">
        <f t="shared" si="2"/>
        <v>178.91246410346463</v>
      </c>
      <c r="I14" s="38">
        <v>674</v>
      </c>
    </row>
    <row r="15" spans="1:9" ht="39.75" customHeight="1">
      <c r="A15" s="29" t="s">
        <v>115</v>
      </c>
      <c r="B15" s="65">
        <f>B16+B17+B18+B19</f>
        <v>17650</v>
      </c>
      <c r="C15" s="65">
        <f>C16+C17+C18+C19</f>
        <v>16195</v>
      </c>
      <c r="D15" s="65">
        <f>D16+D17+D18+D19</f>
        <v>17453.7</v>
      </c>
      <c r="E15" s="36">
        <f t="shared" si="0"/>
        <v>98.88781869688385</v>
      </c>
      <c r="F15" s="36">
        <f t="shared" si="1"/>
        <v>107.7721518987342</v>
      </c>
      <c r="G15" s="65">
        <f>G16+G17+G18+G19</f>
        <v>16179.800000000001</v>
      </c>
      <c r="H15" s="36">
        <f t="shared" si="2"/>
        <v>107.87339769342019</v>
      </c>
      <c r="I15" s="65">
        <f>I16+I17+I18+I19</f>
        <v>1699.2</v>
      </c>
    </row>
    <row r="16" spans="1:9" ht="37.5" customHeight="1">
      <c r="A16" s="10" t="s">
        <v>116</v>
      </c>
      <c r="B16" s="38">
        <v>6720</v>
      </c>
      <c r="C16" s="38">
        <v>6170</v>
      </c>
      <c r="D16" s="38">
        <v>7759</v>
      </c>
      <c r="E16" s="39">
        <f t="shared" si="0"/>
        <v>115.46130952380953</v>
      </c>
      <c r="F16" s="39">
        <f t="shared" si="1"/>
        <v>125.75364667747164</v>
      </c>
      <c r="G16" s="38">
        <v>6632.6</v>
      </c>
      <c r="H16" s="39">
        <f t="shared" si="2"/>
        <v>116.98278201610228</v>
      </c>
      <c r="I16" s="38">
        <v>810</v>
      </c>
    </row>
    <row r="17" spans="1:9" ht="56.25" customHeight="1">
      <c r="A17" s="10" t="s">
        <v>117</v>
      </c>
      <c r="B17" s="38">
        <v>60</v>
      </c>
      <c r="C17" s="38">
        <v>55</v>
      </c>
      <c r="D17" s="38">
        <v>73.6</v>
      </c>
      <c r="E17" s="39">
        <f t="shared" si="0"/>
        <v>122.66666666666666</v>
      </c>
      <c r="F17" s="39">
        <f t="shared" si="1"/>
        <v>133.8181818181818</v>
      </c>
      <c r="G17" s="38">
        <v>67.7</v>
      </c>
      <c r="H17" s="39">
        <f t="shared" si="2"/>
        <v>108.71491875923189</v>
      </c>
      <c r="I17" s="38">
        <v>9.2</v>
      </c>
    </row>
    <row r="18" spans="1:9" ht="55.5" customHeight="1">
      <c r="A18" s="10" t="s">
        <v>118</v>
      </c>
      <c r="B18" s="38">
        <v>12220</v>
      </c>
      <c r="C18" s="38">
        <v>11220</v>
      </c>
      <c r="D18" s="38">
        <v>11352.1</v>
      </c>
      <c r="E18" s="39">
        <f t="shared" si="0"/>
        <v>92.89770867430443</v>
      </c>
      <c r="F18" s="39">
        <f t="shared" si="1"/>
        <v>101.17736185383244</v>
      </c>
      <c r="G18" s="38">
        <v>10759.9</v>
      </c>
      <c r="H18" s="39">
        <f t="shared" si="2"/>
        <v>105.50376862238497</v>
      </c>
      <c r="I18" s="38">
        <v>1041.4</v>
      </c>
    </row>
    <row r="19" spans="1:9" ht="54" customHeight="1">
      <c r="A19" s="10" t="s">
        <v>119</v>
      </c>
      <c r="B19" s="38">
        <v>-1350</v>
      </c>
      <c r="C19" s="38">
        <v>-1250</v>
      </c>
      <c r="D19" s="38">
        <v>-1731</v>
      </c>
      <c r="E19" s="39">
        <f t="shared" si="0"/>
        <v>128.22222222222223</v>
      </c>
      <c r="F19" s="39">
        <f t="shared" si="1"/>
        <v>138.48</v>
      </c>
      <c r="G19" s="38">
        <v>-1280.4</v>
      </c>
      <c r="H19" s="39">
        <f t="shared" si="2"/>
        <v>135.19212746016868</v>
      </c>
      <c r="I19" s="38">
        <v>-161.4</v>
      </c>
    </row>
    <row r="20" spans="1:9" ht="12.75">
      <c r="A20" s="8" t="s">
        <v>8</v>
      </c>
      <c r="B20" s="65">
        <f>B21+B22+B23</f>
        <v>34562</v>
      </c>
      <c r="C20" s="65">
        <f>C21+C22+C23</f>
        <v>33712</v>
      </c>
      <c r="D20" s="65">
        <f>D21+D22+D23</f>
        <v>29191.1</v>
      </c>
      <c r="E20" s="36">
        <f t="shared" si="0"/>
        <v>84.46010068861756</v>
      </c>
      <c r="F20" s="36">
        <f t="shared" si="1"/>
        <v>86.58964167062173</v>
      </c>
      <c r="G20" s="65">
        <f>G21+G22+G23</f>
        <v>33492.6</v>
      </c>
      <c r="H20" s="36">
        <f t="shared" si="2"/>
        <v>87.15686450141226</v>
      </c>
      <c r="I20" s="65">
        <f>I21+I22+I23</f>
        <v>570.4</v>
      </c>
    </row>
    <row r="21" spans="1:9" ht="12.75">
      <c r="A21" s="3" t="s">
        <v>9</v>
      </c>
      <c r="B21" s="38">
        <v>32650</v>
      </c>
      <c r="C21" s="38">
        <v>31950</v>
      </c>
      <c r="D21" s="38">
        <v>27972.8</v>
      </c>
      <c r="E21" s="39">
        <f t="shared" si="0"/>
        <v>85.67473200612558</v>
      </c>
      <c r="F21" s="39">
        <f t="shared" si="1"/>
        <v>87.55179968701096</v>
      </c>
      <c r="G21" s="38">
        <v>32361</v>
      </c>
      <c r="H21" s="39">
        <f t="shared" si="2"/>
        <v>86.43985043725472</v>
      </c>
      <c r="I21" s="38">
        <v>486.5</v>
      </c>
    </row>
    <row r="22" spans="1:9" ht="12.75">
      <c r="A22" s="3" t="s">
        <v>10</v>
      </c>
      <c r="B22" s="38">
        <v>12</v>
      </c>
      <c r="C22" s="38">
        <v>12</v>
      </c>
      <c r="D22" s="38">
        <v>5</v>
      </c>
      <c r="E22" s="39">
        <f t="shared" si="0"/>
        <v>41.66666666666667</v>
      </c>
      <c r="F22" s="39">
        <v>0</v>
      </c>
      <c r="G22" s="38">
        <v>12</v>
      </c>
      <c r="H22" s="39">
        <f t="shared" si="2"/>
        <v>41.66666666666667</v>
      </c>
      <c r="I22" s="38">
        <v>0</v>
      </c>
    </row>
    <row r="23" spans="1:9" ht="27" customHeight="1">
      <c r="A23" s="3" t="s">
        <v>109</v>
      </c>
      <c r="B23" s="38">
        <v>1900</v>
      </c>
      <c r="C23" s="38">
        <v>1750</v>
      </c>
      <c r="D23" s="38">
        <v>1213.3</v>
      </c>
      <c r="E23" s="39">
        <f t="shared" si="0"/>
        <v>63.857894736842105</v>
      </c>
      <c r="F23" s="39">
        <f>$D:$D/$C:$C*100</f>
        <v>69.33142857142856</v>
      </c>
      <c r="G23" s="38">
        <v>1119.6</v>
      </c>
      <c r="H23" s="39">
        <f t="shared" si="2"/>
        <v>108.36906037870668</v>
      </c>
      <c r="I23" s="38">
        <v>83.9</v>
      </c>
    </row>
    <row r="24" spans="1:9" ht="12.75">
      <c r="A24" s="8" t="s">
        <v>11</v>
      </c>
      <c r="B24" s="65">
        <f>$25:$25+$26:$26</f>
        <v>20811.800000000003</v>
      </c>
      <c r="C24" s="65">
        <f>$25:$25+$26:$26</f>
        <v>18511.8</v>
      </c>
      <c r="D24" s="65">
        <f>$25:$25+$26:$26</f>
        <v>23684.3</v>
      </c>
      <c r="E24" s="36">
        <f t="shared" si="0"/>
        <v>113.80226602216048</v>
      </c>
      <c r="F24" s="36">
        <f>$D:$D/$C:$C*100</f>
        <v>127.94163722598559</v>
      </c>
      <c r="G24" s="65">
        <f>$25:$25+$26:$26</f>
        <v>20402.3</v>
      </c>
      <c r="H24" s="36">
        <f t="shared" si="2"/>
        <v>116.08642162893399</v>
      </c>
      <c r="I24" s="65">
        <f>$25:$25+$26:$26</f>
        <v>6566.4</v>
      </c>
    </row>
    <row r="25" spans="1:9" ht="12.75">
      <c r="A25" s="3" t="s">
        <v>12</v>
      </c>
      <c r="B25" s="38">
        <v>9245.2</v>
      </c>
      <c r="C25" s="38">
        <v>8045.2</v>
      </c>
      <c r="D25" s="38">
        <v>11478.7</v>
      </c>
      <c r="E25" s="39">
        <f t="shared" si="0"/>
        <v>124.15848223943236</v>
      </c>
      <c r="F25" s="39">
        <f>$D:$D/$C:$C*100</f>
        <v>142.6776214388704</v>
      </c>
      <c r="G25" s="38">
        <v>9693.4</v>
      </c>
      <c r="H25" s="39">
        <f t="shared" si="2"/>
        <v>118.41768626075475</v>
      </c>
      <c r="I25" s="38">
        <v>4105.2</v>
      </c>
    </row>
    <row r="26" spans="1:9" ht="12.75">
      <c r="A26" s="8" t="s">
        <v>125</v>
      </c>
      <c r="B26" s="37">
        <f aca="true" t="shared" si="3" ref="B26:G26">SUM(B27:B28)</f>
        <v>11566.6</v>
      </c>
      <c r="C26" s="37">
        <f t="shared" si="3"/>
        <v>10466.6</v>
      </c>
      <c r="D26" s="37">
        <f t="shared" si="3"/>
        <v>12205.599999999999</v>
      </c>
      <c r="E26" s="36">
        <f t="shared" si="0"/>
        <v>105.5245275188906</v>
      </c>
      <c r="F26" s="37">
        <f t="shared" si="3"/>
        <v>228.07715744816795</v>
      </c>
      <c r="G26" s="37">
        <f t="shared" si="3"/>
        <v>10708.9</v>
      </c>
      <c r="H26" s="36">
        <f t="shared" si="2"/>
        <v>113.97622538262566</v>
      </c>
      <c r="I26" s="37">
        <f>SUM(I27:I28)</f>
        <v>2461.2</v>
      </c>
    </row>
    <row r="27" spans="1:9" ht="12.75">
      <c r="A27" s="3" t="s">
        <v>123</v>
      </c>
      <c r="B27" s="38">
        <v>8025.3</v>
      </c>
      <c r="C27" s="38">
        <v>7425.3</v>
      </c>
      <c r="D27" s="38">
        <v>8924.4</v>
      </c>
      <c r="E27" s="39">
        <f t="shared" si="0"/>
        <v>111.20331950207468</v>
      </c>
      <c r="F27" s="39">
        <f>$D:$D/$C:$C*100</f>
        <v>120.18908326936284</v>
      </c>
      <c r="G27" s="38">
        <v>7132.7</v>
      </c>
      <c r="H27" s="39">
        <f t="shared" si="2"/>
        <v>125.1195199573794</v>
      </c>
      <c r="I27" s="38">
        <v>886.5</v>
      </c>
    </row>
    <row r="28" spans="1:9" ht="12.75">
      <c r="A28" s="3" t="s">
        <v>124</v>
      </c>
      <c r="B28" s="38">
        <v>3541.3</v>
      </c>
      <c r="C28" s="38">
        <v>3041.3</v>
      </c>
      <c r="D28" s="38">
        <v>3281.2</v>
      </c>
      <c r="E28" s="39">
        <f t="shared" si="0"/>
        <v>92.65523960127636</v>
      </c>
      <c r="F28" s="39">
        <f>$D:$D/$C:$C*100</f>
        <v>107.8880741788051</v>
      </c>
      <c r="G28" s="38">
        <v>3576.2</v>
      </c>
      <c r="H28" s="39">
        <f t="shared" si="2"/>
        <v>91.75102063642973</v>
      </c>
      <c r="I28" s="38">
        <v>1574.7</v>
      </c>
    </row>
    <row r="29" spans="1:9" ht="12.75">
      <c r="A29" s="6" t="s">
        <v>13</v>
      </c>
      <c r="B29" s="65">
        <f>$30:$30+$32:$32</f>
        <v>11570</v>
      </c>
      <c r="C29" s="65">
        <f>$30:$30+$32:$32</f>
        <v>10969</v>
      </c>
      <c r="D29" s="65">
        <f>$30:$30+$32:$32</f>
        <v>11649.8</v>
      </c>
      <c r="E29" s="36">
        <f t="shared" si="0"/>
        <v>100.68971477960243</v>
      </c>
      <c r="F29" s="36">
        <f>$D:$D/$C:$C*100</f>
        <v>106.20658218616099</v>
      </c>
      <c r="G29" s="65">
        <f>$30:$30+$32:$32</f>
        <v>9781.5</v>
      </c>
      <c r="H29" s="36">
        <f t="shared" si="2"/>
        <v>119.1003424832592</v>
      </c>
      <c r="I29" s="65">
        <f>$30:$30+$32:$32</f>
        <v>1134.8</v>
      </c>
    </row>
    <row r="30" spans="1:9" ht="24.75" customHeight="1">
      <c r="A30" s="3" t="s">
        <v>14</v>
      </c>
      <c r="B30" s="38">
        <v>11450</v>
      </c>
      <c r="C30" s="38">
        <v>10850</v>
      </c>
      <c r="D30" s="38">
        <v>11487.8</v>
      </c>
      <c r="E30" s="39">
        <f t="shared" si="0"/>
        <v>100.3301310043668</v>
      </c>
      <c r="F30" s="39">
        <f>$D:$D/$C:$C*100</f>
        <v>105.87834101382487</v>
      </c>
      <c r="G30" s="38">
        <v>9626.5</v>
      </c>
      <c r="H30" s="39">
        <f t="shared" si="2"/>
        <v>119.33516854516179</v>
      </c>
      <c r="I30" s="38">
        <v>1087.8</v>
      </c>
    </row>
    <row r="31" spans="1:9" ht="12.75" customHeight="1" hidden="1">
      <c r="A31" s="5" t="s">
        <v>105</v>
      </c>
      <c r="B31" s="38"/>
      <c r="C31" s="38"/>
      <c r="D31" s="38"/>
      <c r="E31" s="39"/>
      <c r="F31" s="39"/>
      <c r="G31" s="38"/>
      <c r="H31" s="36"/>
      <c r="I31" s="38"/>
    </row>
    <row r="32" spans="1:9" ht="25.5">
      <c r="A32" s="3" t="s">
        <v>15</v>
      </c>
      <c r="B32" s="38">
        <v>120</v>
      </c>
      <c r="C32" s="38">
        <v>119</v>
      </c>
      <c r="D32" s="38">
        <v>162</v>
      </c>
      <c r="E32" s="39">
        <f>$D:$D/$B:$B*100</f>
        <v>135</v>
      </c>
      <c r="F32" s="39">
        <f>$D:$D/$C:$C*100</f>
        <v>136.1344537815126</v>
      </c>
      <c r="G32" s="38">
        <v>155</v>
      </c>
      <c r="H32" s="39">
        <f>$D:$D/$G:$G*100</f>
        <v>104.51612903225806</v>
      </c>
      <c r="I32" s="38">
        <v>47</v>
      </c>
    </row>
    <row r="33" spans="1:9" ht="25.5">
      <c r="A33" s="8" t="s">
        <v>16</v>
      </c>
      <c r="B33" s="65">
        <f>$34:$34+$35:$35</f>
        <v>0</v>
      </c>
      <c r="C33" s="65">
        <f>$34:$34+$35:$35</f>
        <v>0</v>
      </c>
      <c r="D33" s="65">
        <f>$34:$34+$35:$35</f>
        <v>0.7999999999999999</v>
      </c>
      <c r="E33" s="36">
        <v>0</v>
      </c>
      <c r="F33" s="36">
        <v>0</v>
      </c>
      <c r="G33" s="65">
        <f>$34:$34+$35:$35</f>
        <v>0</v>
      </c>
      <c r="H33" s="39">
        <v>0</v>
      </c>
      <c r="I33" s="65">
        <f>$34:$34+$35:$35</f>
        <v>0</v>
      </c>
    </row>
    <row r="34" spans="1:9" ht="25.5">
      <c r="A34" s="3" t="s">
        <v>17</v>
      </c>
      <c r="B34" s="38">
        <v>0</v>
      </c>
      <c r="C34" s="38">
        <v>0</v>
      </c>
      <c r="D34" s="38">
        <v>0.1</v>
      </c>
      <c r="E34" s="39">
        <v>0</v>
      </c>
      <c r="F34" s="39">
        <v>0</v>
      </c>
      <c r="G34" s="38">
        <v>0</v>
      </c>
      <c r="H34" s="39">
        <v>0</v>
      </c>
      <c r="I34" s="38">
        <v>0</v>
      </c>
    </row>
    <row r="35" spans="1:9" ht="25.5">
      <c r="A35" s="3" t="s">
        <v>18</v>
      </c>
      <c r="B35" s="38">
        <v>0</v>
      </c>
      <c r="C35" s="38">
        <v>0</v>
      </c>
      <c r="D35" s="38">
        <v>0.7</v>
      </c>
      <c r="E35" s="39">
        <v>0</v>
      </c>
      <c r="F35" s="39">
        <v>0</v>
      </c>
      <c r="G35" s="38">
        <v>0</v>
      </c>
      <c r="H35" s="39">
        <v>0</v>
      </c>
      <c r="I35" s="38">
        <v>0</v>
      </c>
    </row>
    <row r="36" spans="1:9" ht="38.25">
      <c r="A36" s="8" t="s">
        <v>19</v>
      </c>
      <c r="B36" s="65">
        <f>$37:$37+$39:$39+$41:$41+B40</f>
        <v>94290.1</v>
      </c>
      <c r="C36" s="65">
        <f>$37:$37+$39:$39+$41:$41+C40</f>
        <v>90132.70000000001</v>
      </c>
      <c r="D36" s="65">
        <f>SUM(D37:D41)</f>
        <v>95316.8</v>
      </c>
      <c r="E36" s="36">
        <f>$D:$D/$B:$B*100</f>
        <v>101.08887359330407</v>
      </c>
      <c r="F36" s="36">
        <f>$D:$D/$C:$C*100</f>
        <v>105.75163065125086</v>
      </c>
      <c r="G36" s="65">
        <f>$37:$37+G38+$39:$39+$41:$41+G40</f>
        <v>65929.09999999999</v>
      </c>
      <c r="H36" s="36">
        <f>$D:$D/$G:$G*100</f>
        <v>144.57470221798874</v>
      </c>
      <c r="I36" s="65">
        <f>SUM(I37:I41)</f>
        <v>8715.5</v>
      </c>
    </row>
    <row r="37" spans="1:9" ht="76.5">
      <c r="A37" s="5" t="s">
        <v>98</v>
      </c>
      <c r="B37" s="38">
        <v>66439.1</v>
      </c>
      <c r="C37" s="38">
        <v>64739.1</v>
      </c>
      <c r="D37" s="38">
        <v>70277.5</v>
      </c>
      <c r="E37" s="39">
        <f>$D:$D/$B:$B*100</f>
        <v>105.77732088484039</v>
      </c>
      <c r="F37" s="39">
        <f>$D:$D/$C:$C*100</f>
        <v>108.55495365242953</v>
      </c>
      <c r="G37" s="38">
        <v>38799.1</v>
      </c>
      <c r="H37" s="39">
        <f>$D:$D/$G:$G*100</f>
        <v>181.13177882992133</v>
      </c>
      <c r="I37" s="38">
        <v>6641.2</v>
      </c>
    </row>
    <row r="38" spans="1:9" ht="84" customHeight="1">
      <c r="A38" s="5" t="s">
        <v>128</v>
      </c>
      <c r="B38" s="38">
        <v>0</v>
      </c>
      <c r="C38" s="38">
        <v>0</v>
      </c>
      <c r="D38" s="38">
        <v>0</v>
      </c>
      <c r="E38" s="39">
        <v>0</v>
      </c>
      <c r="F38" s="39">
        <v>0</v>
      </c>
      <c r="G38" s="38">
        <v>18</v>
      </c>
      <c r="H38" s="39">
        <v>0</v>
      </c>
      <c r="I38" s="38">
        <v>0</v>
      </c>
    </row>
    <row r="39" spans="1:9" ht="51">
      <c r="A39" s="3" t="s">
        <v>20</v>
      </c>
      <c r="B39" s="38">
        <v>22485</v>
      </c>
      <c r="C39" s="38">
        <v>20486</v>
      </c>
      <c r="D39" s="38">
        <v>20078.3</v>
      </c>
      <c r="E39" s="39">
        <f aca="true" t="shared" si="4" ref="E39:E52">$D:$D/$B:$B*100</f>
        <v>89.29641983544585</v>
      </c>
      <c r="F39" s="39">
        <f>$D:$D/$C:$C*100</f>
        <v>98.00986039246314</v>
      </c>
      <c r="G39" s="38">
        <v>21812.3</v>
      </c>
      <c r="H39" s="39">
        <f aca="true" t="shared" si="5" ref="H39:H52">$D:$D/$G:$G*100</f>
        <v>92.05035690871665</v>
      </c>
      <c r="I39" s="38">
        <v>1641.1</v>
      </c>
    </row>
    <row r="40" spans="1:9" ht="38.25">
      <c r="A40" s="5" t="s">
        <v>93</v>
      </c>
      <c r="B40" s="38">
        <v>5365</v>
      </c>
      <c r="C40" s="38">
        <v>4906.6</v>
      </c>
      <c r="D40" s="38">
        <v>4960</v>
      </c>
      <c r="E40" s="39">
        <f t="shared" si="4"/>
        <v>92.45107176141659</v>
      </c>
      <c r="F40" s="39">
        <f>$D:$D/$C:$C*100</f>
        <v>101.08833000448374</v>
      </c>
      <c r="G40" s="38">
        <v>5284.3</v>
      </c>
      <c r="H40" s="39">
        <f t="shared" si="5"/>
        <v>93.86295251972825</v>
      </c>
      <c r="I40" s="38">
        <v>433.2</v>
      </c>
    </row>
    <row r="41" spans="1:9" ht="12.75">
      <c r="A41" s="3" t="s">
        <v>21</v>
      </c>
      <c r="B41" s="38">
        <v>1</v>
      </c>
      <c r="C41" s="38">
        <v>1</v>
      </c>
      <c r="D41" s="38">
        <v>1</v>
      </c>
      <c r="E41" s="39">
        <f t="shared" si="4"/>
        <v>100</v>
      </c>
      <c r="F41" s="39">
        <v>0</v>
      </c>
      <c r="G41" s="38">
        <v>15.4</v>
      </c>
      <c r="H41" s="39">
        <f t="shared" si="5"/>
        <v>6.493506493506493</v>
      </c>
      <c r="I41" s="38">
        <v>0</v>
      </c>
    </row>
    <row r="42" spans="1:9" ht="25.5">
      <c r="A42" s="4" t="s">
        <v>22</v>
      </c>
      <c r="B42" s="37">
        <v>9956.3</v>
      </c>
      <c r="C42" s="37">
        <v>9931.3</v>
      </c>
      <c r="D42" s="37">
        <v>10737.4</v>
      </c>
      <c r="E42" s="36">
        <f t="shared" si="4"/>
        <v>107.84528389060193</v>
      </c>
      <c r="F42" s="36">
        <f aca="true" t="shared" si="6" ref="F42:F52">$D:$D/$C:$C*100</f>
        <v>108.1167621560118</v>
      </c>
      <c r="G42" s="37">
        <v>1166.9</v>
      </c>
      <c r="H42" s="36">
        <f t="shared" si="5"/>
        <v>920.1645385208672</v>
      </c>
      <c r="I42" s="37">
        <v>294.5</v>
      </c>
    </row>
    <row r="43" spans="1:9" ht="25.5">
      <c r="A43" s="13" t="s">
        <v>99</v>
      </c>
      <c r="B43" s="37">
        <v>0</v>
      </c>
      <c r="C43" s="37">
        <v>0</v>
      </c>
      <c r="D43" s="37">
        <v>0</v>
      </c>
      <c r="E43" s="36" t="e">
        <f t="shared" si="4"/>
        <v>#DIV/0!</v>
      </c>
      <c r="F43" s="36" t="e">
        <f t="shared" si="6"/>
        <v>#DIV/0!</v>
      </c>
      <c r="G43" s="37">
        <v>0</v>
      </c>
      <c r="H43" s="36" t="e">
        <f t="shared" si="5"/>
        <v>#DIV/0!</v>
      </c>
      <c r="I43" s="37">
        <v>0</v>
      </c>
    </row>
    <row r="44" spans="1:9" ht="51">
      <c r="A44" s="13" t="s">
        <v>122</v>
      </c>
      <c r="B44" s="37">
        <v>357</v>
      </c>
      <c r="C44" s="37">
        <v>330.3</v>
      </c>
      <c r="D44" s="37">
        <v>290.6</v>
      </c>
      <c r="E44" s="36">
        <f t="shared" si="4"/>
        <v>81.40056022408965</v>
      </c>
      <c r="F44" s="36">
        <f t="shared" si="6"/>
        <v>87.98062367544657</v>
      </c>
      <c r="G44" s="37">
        <v>238.2</v>
      </c>
      <c r="H44" s="36">
        <f t="shared" si="5"/>
        <v>121.99832073887491</v>
      </c>
      <c r="I44" s="37">
        <v>24</v>
      </c>
    </row>
    <row r="45" spans="1:9" ht="25.5">
      <c r="A45" s="13" t="s">
        <v>100</v>
      </c>
      <c r="B45" s="37">
        <v>6109.2</v>
      </c>
      <c r="C45" s="37">
        <v>5989.2</v>
      </c>
      <c r="D45" s="37">
        <v>7041.2</v>
      </c>
      <c r="E45" s="36">
        <f t="shared" si="4"/>
        <v>115.25567995809598</v>
      </c>
      <c r="F45" s="36">
        <f t="shared" si="6"/>
        <v>117.56495024377212</v>
      </c>
      <c r="G45" s="37">
        <v>4441.9</v>
      </c>
      <c r="H45" s="36">
        <f t="shared" si="5"/>
        <v>158.51775141268377</v>
      </c>
      <c r="I45" s="37">
        <v>753.2</v>
      </c>
    </row>
    <row r="46" spans="1:9" ht="25.5">
      <c r="A46" s="8" t="s">
        <v>23</v>
      </c>
      <c r="B46" s="65">
        <f>$47:$47+$48:$48</f>
        <v>19500</v>
      </c>
      <c r="C46" s="65">
        <f>$47:$47+$48:$48</f>
        <v>18901.6</v>
      </c>
      <c r="D46" s="65">
        <f>$47:$47+$48:$48</f>
        <v>20549.9</v>
      </c>
      <c r="E46" s="36">
        <f t="shared" si="4"/>
        <v>105.38410256410258</v>
      </c>
      <c r="F46" s="36">
        <f t="shared" si="6"/>
        <v>108.72042578406062</v>
      </c>
      <c r="G46" s="65">
        <f>$47:$47+$48:$48</f>
        <v>18327.3</v>
      </c>
      <c r="H46" s="36">
        <f t="shared" si="5"/>
        <v>112.1272636995084</v>
      </c>
      <c r="I46" s="65">
        <f>$47:$47+$48:$48</f>
        <v>1651.2</v>
      </c>
    </row>
    <row r="47" spans="1:9" ht="38.25">
      <c r="A47" s="3" t="s">
        <v>24</v>
      </c>
      <c r="B47" s="38">
        <v>16200</v>
      </c>
      <c r="C47" s="38">
        <v>15776.6</v>
      </c>
      <c r="D47" s="38">
        <v>16128.6</v>
      </c>
      <c r="E47" s="39">
        <f t="shared" si="4"/>
        <v>99.55925925925926</v>
      </c>
      <c r="F47" s="39">
        <f t="shared" si="6"/>
        <v>102.23115246631087</v>
      </c>
      <c r="G47" s="38">
        <v>15794.9</v>
      </c>
      <c r="H47" s="39">
        <f t="shared" si="5"/>
        <v>102.11270726626948</v>
      </c>
      <c r="I47" s="38">
        <v>440.2</v>
      </c>
    </row>
    <row r="48" spans="1:9" ht="12.75">
      <c r="A48" s="3" t="s">
        <v>25</v>
      </c>
      <c r="B48" s="38">
        <v>3300</v>
      </c>
      <c r="C48" s="38">
        <v>3125</v>
      </c>
      <c r="D48" s="38">
        <v>4421.3</v>
      </c>
      <c r="E48" s="39">
        <f t="shared" si="4"/>
        <v>133.97878787878787</v>
      </c>
      <c r="F48" s="39">
        <f t="shared" si="6"/>
        <v>141.48160000000001</v>
      </c>
      <c r="G48" s="38">
        <v>2532.4</v>
      </c>
      <c r="H48" s="39">
        <f t="shared" si="5"/>
        <v>174.5893223819302</v>
      </c>
      <c r="I48" s="38">
        <v>1211</v>
      </c>
    </row>
    <row r="49" spans="1:9" ht="12.75">
      <c r="A49" s="4" t="s">
        <v>26</v>
      </c>
      <c r="B49" s="65">
        <f>B50+B51+B52+B53+B54+B55+B56+B57+B58+B59+B60+B61+B62+B63+B64</f>
        <v>8481</v>
      </c>
      <c r="C49" s="65">
        <f>C50+C51+C52+C53+C54+C55+C56+C57+C58+C59+C60+C61+C62+C63+C64</f>
        <v>8126</v>
      </c>
      <c r="D49" s="65">
        <f>D50+D51+D52+D53+D54+D55+D56+D57+D58+D59+D60+D61+D62+D63+D64</f>
        <v>7854</v>
      </c>
      <c r="E49" s="36">
        <f t="shared" si="4"/>
        <v>92.60700389105058</v>
      </c>
      <c r="F49" s="36">
        <f t="shared" si="6"/>
        <v>96.65271966527197</v>
      </c>
      <c r="G49" s="65">
        <f>G50+G51+G52+G53+G54+G55+G56+G57+G58+G60+G61+G62+G63+G64</f>
        <v>7698.099999999999</v>
      </c>
      <c r="H49" s="36">
        <f t="shared" si="5"/>
        <v>102.02517504319249</v>
      </c>
      <c r="I49" s="65">
        <f>I50+I51+I52+I53+I54+I55+I56+I57+I58+I59+I60+I61+I62+I63+I64</f>
        <v>577.4</v>
      </c>
    </row>
    <row r="50" spans="1:9" ht="25.5">
      <c r="A50" s="3" t="s">
        <v>27</v>
      </c>
      <c r="B50" s="38">
        <v>275</v>
      </c>
      <c r="C50" s="38">
        <v>260</v>
      </c>
      <c r="D50" s="38">
        <v>239</v>
      </c>
      <c r="E50" s="39">
        <f t="shared" si="4"/>
        <v>86.9090909090909</v>
      </c>
      <c r="F50" s="39">
        <f t="shared" si="6"/>
        <v>91.92307692307692</v>
      </c>
      <c r="G50" s="38">
        <v>242.4</v>
      </c>
      <c r="H50" s="39">
        <f t="shared" si="5"/>
        <v>98.5973597359736</v>
      </c>
      <c r="I50" s="38">
        <v>21.2</v>
      </c>
    </row>
    <row r="51" spans="1:9" ht="25.5">
      <c r="A51" s="3" t="s">
        <v>28</v>
      </c>
      <c r="B51" s="38">
        <v>200</v>
      </c>
      <c r="C51" s="38">
        <v>185</v>
      </c>
      <c r="D51" s="38">
        <v>20</v>
      </c>
      <c r="E51" s="39">
        <f t="shared" si="4"/>
        <v>10</v>
      </c>
      <c r="F51" s="39">
        <f t="shared" si="6"/>
        <v>10.81081081081081</v>
      </c>
      <c r="G51" s="38">
        <v>90</v>
      </c>
      <c r="H51" s="39">
        <f t="shared" si="5"/>
        <v>22.22222222222222</v>
      </c>
      <c r="I51" s="38">
        <v>0</v>
      </c>
    </row>
    <row r="52" spans="1:9" ht="52.5" customHeight="1">
      <c r="A52" s="5" t="s">
        <v>92</v>
      </c>
      <c r="B52" s="38">
        <v>420</v>
      </c>
      <c r="C52" s="38">
        <v>405</v>
      </c>
      <c r="D52" s="38">
        <v>488.7</v>
      </c>
      <c r="E52" s="39">
        <f t="shared" si="4"/>
        <v>116.35714285714285</v>
      </c>
      <c r="F52" s="39">
        <f t="shared" si="6"/>
        <v>120.66666666666666</v>
      </c>
      <c r="G52" s="38">
        <v>235.1</v>
      </c>
      <c r="H52" s="39">
        <f t="shared" si="5"/>
        <v>207.86899191833263</v>
      </c>
      <c r="I52" s="38">
        <v>34.7</v>
      </c>
    </row>
    <row r="53" spans="1:9" ht="25.5">
      <c r="A53" s="3" t="s">
        <v>29</v>
      </c>
      <c r="B53" s="38">
        <v>0</v>
      </c>
      <c r="C53" s="38">
        <v>0</v>
      </c>
      <c r="D53" s="38">
        <v>0</v>
      </c>
      <c r="E53" s="39">
        <v>0</v>
      </c>
      <c r="F53" s="39">
        <v>0</v>
      </c>
      <c r="G53" s="38">
        <v>60.4</v>
      </c>
      <c r="H53" s="39">
        <v>0</v>
      </c>
      <c r="I53" s="38">
        <v>0</v>
      </c>
    </row>
    <row r="54" spans="1:9" ht="38.25">
      <c r="A54" s="3" t="s">
        <v>30</v>
      </c>
      <c r="B54" s="38">
        <v>790</v>
      </c>
      <c r="C54" s="38">
        <v>790</v>
      </c>
      <c r="D54" s="38">
        <v>818.3</v>
      </c>
      <c r="E54" s="39">
        <f>$D:$D/$B:$B*100</f>
        <v>103.58227848101265</v>
      </c>
      <c r="F54" s="39">
        <f>$D:$D/$C:$C*100</f>
        <v>103.58227848101265</v>
      </c>
      <c r="G54" s="38">
        <v>562.2</v>
      </c>
      <c r="H54" s="39">
        <f>$D:$D/$G:$G*100</f>
        <v>145.55318392031305</v>
      </c>
      <c r="I54" s="38">
        <v>45</v>
      </c>
    </row>
    <row r="55" spans="1:9" ht="63.75">
      <c r="A55" s="3" t="s">
        <v>31</v>
      </c>
      <c r="B55" s="38">
        <v>1400</v>
      </c>
      <c r="C55" s="38">
        <v>1250</v>
      </c>
      <c r="D55" s="38">
        <v>1554.7</v>
      </c>
      <c r="E55" s="39">
        <f>$D:$D/$B:$B*100</f>
        <v>111.05000000000001</v>
      </c>
      <c r="F55" s="39">
        <f>$D:$D/$C:$C*100</f>
        <v>124.376</v>
      </c>
      <c r="G55" s="38">
        <v>1457.8</v>
      </c>
      <c r="H55" s="39">
        <f>$D:$D/$G:$G*100</f>
        <v>106.64700233228153</v>
      </c>
      <c r="I55" s="38">
        <v>26.1</v>
      </c>
    </row>
    <row r="56" spans="1:9" ht="25.5">
      <c r="A56" s="3" t="s">
        <v>32</v>
      </c>
      <c r="B56" s="38">
        <v>780</v>
      </c>
      <c r="C56" s="38">
        <v>775</v>
      </c>
      <c r="D56" s="38">
        <v>417.2</v>
      </c>
      <c r="E56" s="39">
        <f>$D:$D/$B:$B*100</f>
        <v>53.48717948717948</v>
      </c>
      <c r="F56" s="39">
        <v>0</v>
      </c>
      <c r="G56" s="38">
        <v>731</v>
      </c>
      <c r="H56" s="39">
        <v>0</v>
      </c>
      <c r="I56" s="38">
        <v>102.5</v>
      </c>
    </row>
    <row r="57" spans="1:9" ht="38.25" hidden="1">
      <c r="A57" s="3" t="s">
        <v>33</v>
      </c>
      <c r="B57" s="38">
        <v>0</v>
      </c>
      <c r="C57" s="38">
        <v>0</v>
      </c>
      <c r="D57" s="38">
        <v>0</v>
      </c>
      <c r="E57" s="39">
        <v>0</v>
      </c>
      <c r="F57" s="39">
        <v>0</v>
      </c>
      <c r="G57" s="38">
        <v>0</v>
      </c>
      <c r="H57" s="39">
        <v>0</v>
      </c>
      <c r="I57" s="38">
        <v>0</v>
      </c>
    </row>
    <row r="58" spans="1:9" ht="81" customHeight="1" hidden="1">
      <c r="A58" s="3" t="s">
        <v>113</v>
      </c>
      <c r="B58" s="38">
        <v>0</v>
      </c>
      <c r="C58" s="38">
        <v>0</v>
      </c>
      <c r="D58" s="38">
        <v>0</v>
      </c>
      <c r="E58" s="39">
        <v>0</v>
      </c>
      <c r="F58" s="39">
        <v>0</v>
      </c>
      <c r="G58" s="38">
        <v>0</v>
      </c>
      <c r="H58" s="39">
        <v>0</v>
      </c>
      <c r="I58" s="38">
        <v>0</v>
      </c>
    </row>
    <row r="59" spans="1:9" ht="67.5" customHeight="1">
      <c r="A59" s="3" t="s">
        <v>137</v>
      </c>
      <c r="B59" s="38">
        <v>0</v>
      </c>
      <c r="C59" s="38">
        <v>0</v>
      </c>
      <c r="D59" s="38">
        <v>25.7</v>
      </c>
      <c r="E59" s="39">
        <v>0</v>
      </c>
      <c r="F59" s="39">
        <v>0</v>
      </c>
      <c r="G59" s="38">
        <v>0</v>
      </c>
      <c r="H59" s="39" t="e">
        <f aca="true" t="shared" si="7" ref="H59:H72">$D:$D/$G:$G*100</f>
        <v>#DIV/0!</v>
      </c>
      <c r="I59" s="38">
        <v>25.7</v>
      </c>
    </row>
    <row r="60" spans="1:9" ht="78" customHeight="1">
      <c r="A60" s="3" t="s">
        <v>114</v>
      </c>
      <c r="B60" s="38">
        <v>0</v>
      </c>
      <c r="C60" s="38">
        <v>0</v>
      </c>
      <c r="D60" s="38">
        <v>0</v>
      </c>
      <c r="E60" s="39">
        <v>0</v>
      </c>
      <c r="F60" s="39">
        <v>0</v>
      </c>
      <c r="G60" s="38">
        <v>0</v>
      </c>
      <c r="H60" s="39" t="e">
        <f t="shared" si="7"/>
        <v>#DIV/0!</v>
      </c>
      <c r="I60" s="38">
        <v>-20</v>
      </c>
    </row>
    <row r="61" spans="1:13" ht="80.25" customHeight="1">
      <c r="A61" s="3" t="s">
        <v>103</v>
      </c>
      <c r="B61" s="38">
        <v>1470</v>
      </c>
      <c r="C61" s="38">
        <v>1465</v>
      </c>
      <c r="D61" s="38">
        <v>1409.9</v>
      </c>
      <c r="E61" s="39">
        <f aca="true" t="shared" si="8" ref="E61:E72">$D:$D/$B:$B*100</f>
        <v>95.91156462585035</v>
      </c>
      <c r="F61" s="39">
        <f>$D:$D/$C:$C*100</f>
        <v>96.23890784982936</v>
      </c>
      <c r="G61" s="38">
        <v>1513.4</v>
      </c>
      <c r="H61" s="39">
        <f t="shared" si="7"/>
        <v>93.16109422492401</v>
      </c>
      <c r="I61" s="38">
        <v>276.1</v>
      </c>
      <c r="M61" s="44"/>
    </row>
    <row r="62" spans="1:9" ht="42" customHeight="1">
      <c r="A62" s="3" t="s">
        <v>106</v>
      </c>
      <c r="B62" s="38">
        <v>460</v>
      </c>
      <c r="C62" s="38">
        <v>460</v>
      </c>
      <c r="D62" s="38">
        <v>572.2</v>
      </c>
      <c r="E62" s="39">
        <f t="shared" si="8"/>
        <v>124.39130434782611</v>
      </c>
      <c r="F62" s="39">
        <f>$D:$D/$C:$C*100</f>
        <v>124.39130434782611</v>
      </c>
      <c r="G62" s="38">
        <v>670</v>
      </c>
      <c r="H62" s="39">
        <f t="shared" si="7"/>
        <v>85.40298507462687</v>
      </c>
      <c r="I62" s="38">
        <v>120.3</v>
      </c>
    </row>
    <row r="63" spans="1:9" ht="54.75" customHeight="1">
      <c r="A63" s="3" t="s">
        <v>110</v>
      </c>
      <c r="B63" s="38">
        <v>30</v>
      </c>
      <c r="C63" s="38">
        <v>30</v>
      </c>
      <c r="D63" s="38">
        <v>19.8</v>
      </c>
      <c r="E63" s="39">
        <f t="shared" si="8"/>
        <v>66</v>
      </c>
      <c r="F63" s="39">
        <f>$D:$D/$C:$C*100</f>
        <v>66</v>
      </c>
      <c r="G63" s="38">
        <v>21</v>
      </c>
      <c r="H63" s="39">
        <f t="shared" si="7"/>
        <v>94.28571428571428</v>
      </c>
      <c r="I63" s="38">
        <v>0</v>
      </c>
    </row>
    <row r="64" spans="1:9" ht="38.25">
      <c r="A64" s="3" t="s">
        <v>34</v>
      </c>
      <c r="B64" s="38">
        <v>2656</v>
      </c>
      <c r="C64" s="38">
        <v>2506</v>
      </c>
      <c r="D64" s="38">
        <v>2288.5</v>
      </c>
      <c r="E64" s="39">
        <f t="shared" si="8"/>
        <v>86.16340361445783</v>
      </c>
      <c r="F64" s="39">
        <f>$D:$D/$C:$C*100</f>
        <v>91.32083000798085</v>
      </c>
      <c r="G64" s="38">
        <v>2114.8</v>
      </c>
      <c r="H64" s="39">
        <f t="shared" si="7"/>
        <v>108.21354265178739</v>
      </c>
      <c r="I64" s="38">
        <v>-54.2</v>
      </c>
    </row>
    <row r="65" spans="1:9" ht="12.75">
      <c r="A65" s="6" t="s">
        <v>35</v>
      </c>
      <c r="B65" s="37">
        <v>30</v>
      </c>
      <c r="C65" s="37">
        <v>30</v>
      </c>
      <c r="D65" s="37">
        <v>4</v>
      </c>
      <c r="E65" s="36">
        <f t="shared" si="8"/>
        <v>13.333333333333334</v>
      </c>
      <c r="F65" s="36">
        <v>0</v>
      </c>
      <c r="G65" s="37">
        <v>805.4</v>
      </c>
      <c r="H65" s="36">
        <f t="shared" si="7"/>
        <v>0.49664762850757393</v>
      </c>
      <c r="I65" s="37">
        <v>-20.8</v>
      </c>
    </row>
    <row r="66" spans="1:9" ht="12.75">
      <c r="A66" s="8" t="s">
        <v>36</v>
      </c>
      <c r="B66" s="65">
        <f>B65+B49+B46+B42+B36+B33+B29+B24+B20+B7+B43+B44+B45+B15</f>
        <v>515087.30000000005</v>
      </c>
      <c r="C66" s="65">
        <f>C65+C49+C46+C42+C36+C33+C29+C24+C20+C7+C43+C44+C45+C15</f>
        <v>466398.8</v>
      </c>
      <c r="D66" s="65">
        <f>SUM(D8,D9,D15,D20,D24,D29,D33,D36,D42,D43,D44,D45,D46,D49,D65)</f>
        <v>479518.6</v>
      </c>
      <c r="E66" s="36">
        <f t="shared" si="8"/>
        <v>93.09462687198848</v>
      </c>
      <c r="F66" s="36">
        <f aca="true" t="shared" si="9" ref="F66:F72">$D:$D/$C:$C*100</f>
        <v>102.81300037650183</v>
      </c>
      <c r="G66" s="65">
        <f>G65+G49+G46+G42+G36+G33+G29+G24+G20+G7+G43+G44+G45+G15</f>
        <v>416618.7</v>
      </c>
      <c r="H66" s="36">
        <f t="shared" si="7"/>
        <v>115.09771404884131</v>
      </c>
      <c r="I66" s="65">
        <f>SUM(I8,I9,I15,I20,I24,I29,I33,I36,I42,I43,I44,I45,I46,I49,I65)</f>
        <v>47113.7</v>
      </c>
    </row>
    <row r="67" spans="1:9" ht="12.75">
      <c r="A67" s="8" t="s">
        <v>37</v>
      </c>
      <c r="B67" s="65">
        <f>B68+B73+B74+B75</f>
        <v>1489108.8</v>
      </c>
      <c r="C67" s="65">
        <f>C68+C73+C74+C75</f>
        <v>1314316.0000000002</v>
      </c>
      <c r="D67" s="65">
        <f>D68+D73+D74+D75</f>
        <v>1243846.7999999998</v>
      </c>
      <c r="E67" s="36">
        <f t="shared" si="8"/>
        <v>83.52961180539661</v>
      </c>
      <c r="F67" s="36">
        <f t="shared" si="9"/>
        <v>94.63833659485235</v>
      </c>
      <c r="G67" s="65">
        <f>G68+G73+G75</f>
        <v>1143120</v>
      </c>
      <c r="H67" s="36">
        <f t="shared" si="7"/>
        <v>108.81156833928193</v>
      </c>
      <c r="I67" s="65">
        <f>I68+I73+I74+I75</f>
        <v>130661.6</v>
      </c>
    </row>
    <row r="68" spans="1:9" ht="25.5">
      <c r="A68" s="8" t="s">
        <v>38</v>
      </c>
      <c r="B68" s="65">
        <f>SUM(B69:B72)</f>
        <v>1494220.9</v>
      </c>
      <c r="C68" s="65">
        <f>SUM(C69:C72)</f>
        <v>1319428.1</v>
      </c>
      <c r="D68" s="65">
        <f>SUM(D69:D72)</f>
        <v>1248850.4</v>
      </c>
      <c r="E68" s="36">
        <f t="shared" si="8"/>
        <v>83.57869977591666</v>
      </c>
      <c r="F68" s="36">
        <f t="shared" si="9"/>
        <v>94.65088700172444</v>
      </c>
      <c r="G68" s="65">
        <f>$69:$69+$70:$70+$71:$71+G72</f>
        <v>1184414.1</v>
      </c>
      <c r="H68" s="36">
        <f t="shared" si="7"/>
        <v>105.44035232272225</v>
      </c>
      <c r="I68" s="65">
        <f>SUM(I69:I72)</f>
        <v>130370.1</v>
      </c>
    </row>
    <row r="69" spans="1:9" ht="12.75">
      <c r="A69" s="3" t="s">
        <v>39</v>
      </c>
      <c r="B69" s="38">
        <v>351741.8</v>
      </c>
      <c r="C69" s="38">
        <v>304283.4</v>
      </c>
      <c r="D69" s="38">
        <v>304283.4</v>
      </c>
      <c r="E69" s="39">
        <f t="shared" si="8"/>
        <v>86.50760302016992</v>
      </c>
      <c r="F69" s="39">
        <f t="shared" si="9"/>
        <v>100</v>
      </c>
      <c r="G69" s="38">
        <v>287354.8</v>
      </c>
      <c r="H69" s="39">
        <f t="shared" si="7"/>
        <v>105.89118399971046</v>
      </c>
      <c r="I69" s="38">
        <v>15789</v>
      </c>
    </row>
    <row r="70" spans="1:9" ht="12.75">
      <c r="A70" s="3" t="s">
        <v>40</v>
      </c>
      <c r="B70" s="38">
        <v>271866.7</v>
      </c>
      <c r="C70" s="38">
        <v>248624.3</v>
      </c>
      <c r="D70" s="38">
        <v>198206.4</v>
      </c>
      <c r="E70" s="39">
        <f t="shared" si="8"/>
        <v>72.9057291680077</v>
      </c>
      <c r="F70" s="39">
        <f t="shared" si="9"/>
        <v>79.7212500950229</v>
      </c>
      <c r="G70" s="38">
        <v>214282.7</v>
      </c>
      <c r="H70" s="39">
        <f t="shared" si="7"/>
        <v>92.49762113320394</v>
      </c>
      <c r="I70" s="38">
        <v>31361.6</v>
      </c>
    </row>
    <row r="71" spans="1:9" ht="12.75">
      <c r="A71" s="3" t="s">
        <v>41</v>
      </c>
      <c r="B71" s="38">
        <v>868113.2</v>
      </c>
      <c r="C71" s="38">
        <v>766520.4</v>
      </c>
      <c r="D71" s="38">
        <v>744369.6</v>
      </c>
      <c r="E71" s="39">
        <f t="shared" si="8"/>
        <v>85.74568385781947</v>
      </c>
      <c r="F71" s="39">
        <f t="shared" si="9"/>
        <v>97.1102138964599</v>
      </c>
      <c r="G71" s="38">
        <v>682776.6</v>
      </c>
      <c r="H71" s="39">
        <f t="shared" si="7"/>
        <v>109.02095941776564</v>
      </c>
      <c r="I71" s="38">
        <v>81228.5</v>
      </c>
    </row>
    <row r="72" spans="1:9" ht="12.75">
      <c r="A72" s="3" t="s">
        <v>127</v>
      </c>
      <c r="B72" s="38">
        <v>2499.2</v>
      </c>
      <c r="C72" s="38">
        <v>0</v>
      </c>
      <c r="D72" s="38">
        <v>1991</v>
      </c>
      <c r="E72" s="39">
        <f t="shared" si="8"/>
        <v>79.66549295774648</v>
      </c>
      <c r="F72" s="39" t="e">
        <f t="shared" si="9"/>
        <v>#DIV/0!</v>
      </c>
      <c r="G72" s="38">
        <v>0</v>
      </c>
      <c r="H72" s="39" t="e">
        <f t="shared" si="7"/>
        <v>#DIV/0!</v>
      </c>
      <c r="I72" s="38">
        <v>1991</v>
      </c>
    </row>
    <row r="73" spans="1:9" ht="30" customHeight="1">
      <c r="A73" s="8" t="s">
        <v>133</v>
      </c>
      <c r="B73" s="37">
        <v>1644.3</v>
      </c>
      <c r="C73" s="37">
        <v>1644.3</v>
      </c>
      <c r="D73" s="37">
        <v>1947.2</v>
      </c>
      <c r="E73" s="36">
        <v>0</v>
      </c>
      <c r="F73" s="36">
        <v>0</v>
      </c>
      <c r="G73" s="37">
        <v>0</v>
      </c>
      <c r="H73" s="36">
        <v>0</v>
      </c>
      <c r="I73" s="37">
        <v>301.9</v>
      </c>
    </row>
    <row r="74" spans="1:9" ht="66.75" customHeight="1">
      <c r="A74" s="8" t="s">
        <v>131</v>
      </c>
      <c r="B74" s="37">
        <v>11.3</v>
      </c>
      <c r="C74" s="37">
        <v>11.3</v>
      </c>
      <c r="D74" s="37">
        <v>11.3</v>
      </c>
      <c r="E74" s="36"/>
      <c r="F74" s="36"/>
      <c r="G74" s="37"/>
      <c r="H74" s="36"/>
      <c r="I74" s="37">
        <v>0</v>
      </c>
    </row>
    <row r="75" spans="1:9" ht="24.75" customHeight="1">
      <c r="A75" s="8" t="s">
        <v>43</v>
      </c>
      <c r="B75" s="37">
        <v>-6767.7</v>
      </c>
      <c r="C75" s="37">
        <v>-6767.7</v>
      </c>
      <c r="D75" s="37">
        <v>-6962.1</v>
      </c>
      <c r="E75" s="36">
        <f>$D:$D/$B:$B*100</f>
        <v>102.87246775123012</v>
      </c>
      <c r="F75" s="36">
        <f>$D:$D/$C:$C*100</f>
        <v>102.87246775123012</v>
      </c>
      <c r="G75" s="37">
        <v>-41294.1</v>
      </c>
      <c r="H75" s="36">
        <f>$D:$D/$G:$G*100</f>
        <v>16.859793529826298</v>
      </c>
      <c r="I75" s="37">
        <v>-10.4</v>
      </c>
    </row>
    <row r="76" spans="1:9" ht="23.25" customHeight="1">
      <c r="A76" s="6" t="s">
        <v>42</v>
      </c>
      <c r="B76" s="65">
        <f>B67+B66</f>
        <v>2004196.1</v>
      </c>
      <c r="C76" s="65">
        <f>C67+C66</f>
        <v>1780714.8000000003</v>
      </c>
      <c r="D76" s="65">
        <f>D67+D66</f>
        <v>1723365.4</v>
      </c>
      <c r="E76" s="36">
        <f>$D:$D/$B:$B*100</f>
        <v>85.98786316368941</v>
      </c>
      <c r="F76" s="36">
        <f>$D:$D/$C:$C*100</f>
        <v>96.77941689483345</v>
      </c>
      <c r="G76" s="65">
        <f>G67+G66</f>
        <v>1559738.7</v>
      </c>
      <c r="H76" s="36">
        <f>$D:$D/$G:$G*100</f>
        <v>110.49064820921606</v>
      </c>
      <c r="I76" s="65">
        <f>I67+I66</f>
        <v>177775.3</v>
      </c>
    </row>
    <row r="77" spans="1:9" ht="24" customHeight="1">
      <c r="A77" s="51" t="s">
        <v>44</v>
      </c>
      <c r="B77" s="52"/>
      <c r="C77" s="52"/>
      <c r="D77" s="52"/>
      <c r="E77" s="52"/>
      <c r="F77" s="52"/>
      <c r="G77" s="52"/>
      <c r="H77" s="52"/>
      <c r="I77" s="53"/>
    </row>
    <row r="78" spans="1:9" ht="12.75">
      <c r="A78" s="14" t="s">
        <v>45</v>
      </c>
      <c r="B78" s="65">
        <f>B79+B80+B81+B82+B83+B84+B85+B86</f>
        <v>179120.8</v>
      </c>
      <c r="C78" s="65">
        <f>C79+C80+C81+C82+C83+C84+C85+C86</f>
        <v>159222.8</v>
      </c>
      <c r="D78" s="65">
        <f>D79+D80+D81+D82+D83+D84+D85+D86</f>
        <v>146749.9</v>
      </c>
      <c r="E78" s="36">
        <f>$D:$D/$B:$B*100</f>
        <v>81.92789447121719</v>
      </c>
      <c r="F78" s="36">
        <f>$D:$D/$C:$C*100</f>
        <v>92.16638571862823</v>
      </c>
      <c r="G78" s="65">
        <f>G79+G80+G81+G82+G83+G84+G85+G86</f>
        <v>112357.7</v>
      </c>
      <c r="H78" s="36">
        <f>$D:$D/$G:$G*100</f>
        <v>130.60956213948845</v>
      </c>
      <c r="I78" s="65">
        <f>I79+I80+I81+I82+I83+I84+I85+I86</f>
        <v>16004.9</v>
      </c>
    </row>
    <row r="79" spans="1:9" ht="12.75">
      <c r="A79" s="15" t="s">
        <v>46</v>
      </c>
      <c r="B79" s="66">
        <v>1595.6</v>
      </c>
      <c r="C79" s="66">
        <v>1436.9</v>
      </c>
      <c r="D79" s="66">
        <v>1402.8</v>
      </c>
      <c r="E79" s="39">
        <f>$D:$D/$B:$B*100</f>
        <v>87.9167711205816</v>
      </c>
      <c r="F79" s="39">
        <f>$D:$D/$C:$C*100</f>
        <v>97.62683554875078</v>
      </c>
      <c r="G79" s="66">
        <v>1252.6</v>
      </c>
      <c r="H79" s="39">
        <f>$D:$D/$G:$G*100</f>
        <v>111.99105859811593</v>
      </c>
      <c r="I79" s="66">
        <v>143.5</v>
      </c>
    </row>
    <row r="80" spans="1:9" ht="14.25" customHeight="1">
      <c r="A80" s="15" t="s">
        <v>47</v>
      </c>
      <c r="B80" s="66">
        <v>6259.7</v>
      </c>
      <c r="C80" s="66">
        <v>5630.3</v>
      </c>
      <c r="D80" s="66">
        <v>5049.9</v>
      </c>
      <c r="E80" s="39">
        <f>$D:$D/$B:$B*100</f>
        <v>80.67319520104796</v>
      </c>
      <c r="F80" s="39">
        <f>$D:$D/$C:$C*100</f>
        <v>89.69149068433298</v>
      </c>
      <c r="G80" s="66">
        <v>5176.7</v>
      </c>
      <c r="H80" s="39">
        <f>$D:$D/$G:$G*100</f>
        <v>97.55056310004443</v>
      </c>
      <c r="I80" s="66">
        <v>528.2</v>
      </c>
    </row>
    <row r="81" spans="1:9" ht="25.5">
      <c r="A81" s="15" t="s">
        <v>48</v>
      </c>
      <c r="B81" s="66">
        <v>37894.5</v>
      </c>
      <c r="C81" s="66">
        <v>34613.2</v>
      </c>
      <c r="D81" s="66">
        <v>31218.1</v>
      </c>
      <c r="E81" s="39">
        <f>$D:$D/$B:$B*100</f>
        <v>82.38161210729788</v>
      </c>
      <c r="F81" s="39">
        <f>$D:$D/$C:$C*100</f>
        <v>90.19131429628004</v>
      </c>
      <c r="G81" s="66">
        <v>33006.4</v>
      </c>
      <c r="H81" s="39">
        <f>$D:$D/$G:$G*100</f>
        <v>94.58195986232973</v>
      </c>
      <c r="I81" s="66">
        <v>3168.5</v>
      </c>
    </row>
    <row r="82" spans="1:9" ht="12.75">
      <c r="A82" s="15" t="s">
        <v>94</v>
      </c>
      <c r="B82" s="38">
        <v>234.4</v>
      </c>
      <c r="C82" s="38">
        <v>234.4</v>
      </c>
      <c r="D82" s="38">
        <v>217.3</v>
      </c>
      <c r="E82" s="39">
        <v>0</v>
      </c>
      <c r="F82" s="39">
        <v>0</v>
      </c>
      <c r="G82" s="38">
        <v>0</v>
      </c>
      <c r="H82" s="39">
        <v>0</v>
      </c>
      <c r="I82" s="38">
        <v>7.3</v>
      </c>
    </row>
    <row r="83" spans="1:9" ht="25.5">
      <c r="A83" s="3" t="s">
        <v>49</v>
      </c>
      <c r="B83" s="66">
        <v>10936.8</v>
      </c>
      <c r="C83" s="66">
        <v>9543.6</v>
      </c>
      <c r="D83" s="66">
        <v>8930.5</v>
      </c>
      <c r="E83" s="39">
        <f>$D:$D/$B:$B*100</f>
        <v>81.65551166703241</v>
      </c>
      <c r="F83" s="39">
        <f>$D:$D/$C:$C*100</f>
        <v>93.57579948866255</v>
      </c>
      <c r="G83" s="66">
        <v>8323</v>
      </c>
      <c r="H83" s="39">
        <f>$D:$D/$G:$G*100</f>
        <v>107.29905082302054</v>
      </c>
      <c r="I83" s="66">
        <v>891.6</v>
      </c>
    </row>
    <row r="84" spans="1:9" ht="12.75">
      <c r="A84" s="15" t="s">
        <v>50</v>
      </c>
      <c r="B84" s="66">
        <v>0</v>
      </c>
      <c r="C84" s="66">
        <v>0</v>
      </c>
      <c r="D84" s="66">
        <v>0</v>
      </c>
      <c r="E84" s="39">
        <v>0</v>
      </c>
      <c r="F84" s="39">
        <v>0</v>
      </c>
      <c r="G84" s="66">
        <v>510.1</v>
      </c>
      <c r="H84" s="39">
        <v>0</v>
      </c>
      <c r="I84" s="66">
        <v>0</v>
      </c>
    </row>
    <row r="85" spans="1:9" ht="12.75">
      <c r="A85" s="15" t="s">
        <v>51</v>
      </c>
      <c r="B85" s="66">
        <v>1690</v>
      </c>
      <c r="C85" s="66">
        <v>0</v>
      </c>
      <c r="D85" s="66">
        <v>0</v>
      </c>
      <c r="E85" s="39">
        <f>$D:$D/$B:$B*100</f>
        <v>0</v>
      </c>
      <c r="F85" s="39">
        <v>0</v>
      </c>
      <c r="G85" s="66">
        <v>0</v>
      </c>
      <c r="H85" s="39">
        <v>0</v>
      </c>
      <c r="I85" s="66">
        <v>0</v>
      </c>
    </row>
    <row r="86" spans="1:9" ht="12.75">
      <c r="A86" s="3" t="s">
        <v>52</v>
      </c>
      <c r="B86" s="66">
        <v>120509.8</v>
      </c>
      <c r="C86" s="66">
        <v>107764.4</v>
      </c>
      <c r="D86" s="66">
        <v>99931.3</v>
      </c>
      <c r="E86" s="39">
        <f>$D:$D/$B:$B*100</f>
        <v>82.92379540917004</v>
      </c>
      <c r="F86" s="39">
        <f>$D:$D/$C:$C*100</f>
        <v>92.73127303636453</v>
      </c>
      <c r="G86" s="66">
        <v>64088.9</v>
      </c>
      <c r="H86" s="39">
        <f>$D:$D/$G:$G*100</f>
        <v>155.92606520005805</v>
      </c>
      <c r="I86" s="66">
        <v>11265.8</v>
      </c>
    </row>
    <row r="87" spans="1:9" ht="12.75">
      <c r="A87" s="14" t="s">
        <v>53</v>
      </c>
      <c r="B87" s="37">
        <v>441.4</v>
      </c>
      <c r="C87" s="37">
        <v>431.4</v>
      </c>
      <c r="D87" s="37">
        <v>294.3</v>
      </c>
      <c r="E87" s="36">
        <f>$D:$D/$B:$B*100</f>
        <v>66.67421839601269</v>
      </c>
      <c r="F87" s="36">
        <f>$D:$D/$C:$C*100</f>
        <v>68.21974965229487</v>
      </c>
      <c r="G87" s="37">
        <v>284.5</v>
      </c>
      <c r="H87" s="36">
        <v>0</v>
      </c>
      <c r="I87" s="37">
        <v>27.6</v>
      </c>
    </row>
    <row r="88" spans="1:9" ht="25.5">
      <c r="A88" s="16" t="s">
        <v>54</v>
      </c>
      <c r="B88" s="37">
        <v>7260.6</v>
      </c>
      <c r="C88" s="37">
        <v>6841.2</v>
      </c>
      <c r="D88" s="37">
        <v>6299.9</v>
      </c>
      <c r="E88" s="36">
        <f>$D:$D/$B:$B*100</f>
        <v>86.76831115885739</v>
      </c>
      <c r="F88" s="36">
        <f>$D:$D/$C:$C*100</f>
        <v>92.08764544232005</v>
      </c>
      <c r="G88" s="37">
        <v>6698.6</v>
      </c>
      <c r="H88" s="36">
        <v>0</v>
      </c>
      <c r="I88" s="37">
        <v>459.7</v>
      </c>
    </row>
    <row r="89" spans="1:9" ht="12.75">
      <c r="A89" s="14" t="s">
        <v>55</v>
      </c>
      <c r="B89" s="65">
        <f>B90+B91+B92+B93</f>
        <v>164348.5</v>
      </c>
      <c r="C89" s="65">
        <f>C90+C91+C92+C93</f>
        <v>161469.3</v>
      </c>
      <c r="D89" s="65">
        <f>D90+D91+D92+D93</f>
        <v>144320.3</v>
      </c>
      <c r="E89" s="36">
        <f>$D:$D/$B:$B*100</f>
        <v>87.81357907130274</v>
      </c>
      <c r="F89" s="36">
        <f>$D:$D/$C:$C*100</f>
        <v>89.37940524917121</v>
      </c>
      <c r="G89" s="65">
        <f>G90+G91+G92+G93</f>
        <v>80639</v>
      </c>
      <c r="H89" s="36">
        <f>$D:$D/$G:$G*100</f>
        <v>178.97084537258644</v>
      </c>
      <c r="I89" s="65">
        <f>I90+I91+I92+I93</f>
        <v>14778.6</v>
      </c>
    </row>
    <row r="90" spans="1:9" ht="12.75">
      <c r="A90" s="17" t="s">
        <v>126</v>
      </c>
      <c r="B90" s="66">
        <v>0</v>
      </c>
      <c r="C90" s="66">
        <v>0</v>
      </c>
      <c r="D90" s="66">
        <v>0</v>
      </c>
      <c r="E90" s="39">
        <v>0</v>
      </c>
      <c r="F90" s="39">
        <v>0</v>
      </c>
      <c r="G90" s="66">
        <v>0</v>
      </c>
      <c r="H90" s="39">
        <v>0</v>
      </c>
      <c r="I90" s="66">
        <v>0</v>
      </c>
    </row>
    <row r="91" spans="1:9" ht="12.75">
      <c r="A91" s="15" t="s">
        <v>56</v>
      </c>
      <c r="B91" s="66">
        <v>22615.5</v>
      </c>
      <c r="C91" s="66">
        <v>20340.7</v>
      </c>
      <c r="D91" s="66">
        <v>19519.8</v>
      </c>
      <c r="E91" s="39">
        <f aca="true" t="shared" si="10" ref="E91:E117">$D:$D/$B:$B*100</f>
        <v>86.3116004510181</v>
      </c>
      <c r="F91" s="39">
        <f aca="true" t="shared" si="11" ref="F91:F97">$D:$D/$C:$C*100</f>
        <v>95.96424901797872</v>
      </c>
      <c r="G91" s="66">
        <v>17699.9</v>
      </c>
      <c r="H91" s="39">
        <f aca="true" t="shared" si="12" ref="H91:H97">$D:$D/$G:$G*100</f>
        <v>110.2819789942316</v>
      </c>
      <c r="I91" s="66">
        <v>2302.5</v>
      </c>
    </row>
    <row r="92" spans="1:9" ht="12.75">
      <c r="A92" s="17" t="s">
        <v>101</v>
      </c>
      <c r="B92" s="38">
        <v>132999.7</v>
      </c>
      <c r="C92" s="38">
        <v>132475.8</v>
      </c>
      <c r="D92" s="38">
        <v>123394.4</v>
      </c>
      <c r="E92" s="39">
        <f t="shared" si="10"/>
        <v>92.77795363448188</v>
      </c>
      <c r="F92" s="39">
        <f t="shared" si="11"/>
        <v>93.14486117464473</v>
      </c>
      <c r="G92" s="38">
        <v>61600.5</v>
      </c>
      <c r="H92" s="39">
        <f t="shared" si="12"/>
        <v>200.3139584905967</v>
      </c>
      <c r="I92" s="38">
        <v>12405</v>
      </c>
    </row>
    <row r="93" spans="1:9" ht="12.75">
      <c r="A93" s="15" t="s">
        <v>57</v>
      </c>
      <c r="B93" s="66">
        <v>8733.3</v>
      </c>
      <c r="C93" s="66">
        <v>8652.8</v>
      </c>
      <c r="D93" s="66">
        <v>1406.1</v>
      </c>
      <c r="E93" s="39">
        <f t="shared" si="10"/>
        <v>16.100443131462335</v>
      </c>
      <c r="F93" s="39">
        <f t="shared" si="11"/>
        <v>16.250231139053255</v>
      </c>
      <c r="G93" s="66">
        <v>1338.6</v>
      </c>
      <c r="H93" s="39">
        <f t="shared" si="12"/>
        <v>105.04258180188258</v>
      </c>
      <c r="I93" s="66">
        <v>71.1</v>
      </c>
    </row>
    <row r="94" spans="1:9" ht="12.75">
      <c r="A94" s="14" t="s">
        <v>58</v>
      </c>
      <c r="B94" s="65">
        <f>B95+B96+B97+B98</f>
        <v>229014.59999999998</v>
      </c>
      <c r="C94" s="65">
        <f>C95+C96+C97+C98</f>
        <v>202096.1</v>
      </c>
      <c r="D94" s="65">
        <f>D95+D96+D97+D98</f>
        <v>144609.4</v>
      </c>
      <c r="E94" s="36">
        <f t="shared" si="10"/>
        <v>63.14418382059485</v>
      </c>
      <c r="F94" s="36">
        <f t="shared" si="11"/>
        <v>71.55477023059821</v>
      </c>
      <c r="G94" s="65">
        <f>G95+G96+G97+G98</f>
        <v>365268.7</v>
      </c>
      <c r="H94" s="36">
        <f t="shared" si="12"/>
        <v>39.5898690470878</v>
      </c>
      <c r="I94" s="65">
        <f>I95+I96+I97+I98</f>
        <v>11260.8</v>
      </c>
    </row>
    <row r="95" spans="1:9" ht="12.75">
      <c r="A95" s="15" t="s">
        <v>59</v>
      </c>
      <c r="B95" s="66">
        <v>42461.5</v>
      </c>
      <c r="C95" s="66">
        <v>24845.3</v>
      </c>
      <c r="D95" s="66">
        <v>19758</v>
      </c>
      <c r="E95" s="39">
        <f t="shared" si="10"/>
        <v>46.53156388728613</v>
      </c>
      <c r="F95" s="39">
        <f t="shared" si="11"/>
        <v>79.52409510048179</v>
      </c>
      <c r="G95" s="66">
        <v>216779</v>
      </c>
      <c r="H95" s="39">
        <f t="shared" si="12"/>
        <v>9.114351482385286</v>
      </c>
      <c r="I95" s="66">
        <v>868.8</v>
      </c>
    </row>
    <row r="96" spans="1:9" ht="12.75">
      <c r="A96" s="15" t="s">
        <v>60</v>
      </c>
      <c r="B96" s="66">
        <v>106217.8</v>
      </c>
      <c r="C96" s="66">
        <v>98914.5</v>
      </c>
      <c r="D96" s="66">
        <v>56600.3</v>
      </c>
      <c r="E96" s="39">
        <f t="shared" si="10"/>
        <v>53.28701968973185</v>
      </c>
      <c r="F96" s="39">
        <f t="shared" si="11"/>
        <v>57.22143871727603</v>
      </c>
      <c r="G96" s="66">
        <v>77168.1</v>
      </c>
      <c r="H96" s="39">
        <f t="shared" si="12"/>
        <v>73.3467585699272</v>
      </c>
      <c r="I96" s="66">
        <v>6131.9</v>
      </c>
    </row>
    <row r="97" spans="1:9" ht="12.75">
      <c r="A97" s="15" t="s">
        <v>61</v>
      </c>
      <c r="B97" s="66">
        <v>76601.9</v>
      </c>
      <c r="C97" s="66">
        <v>74602.9</v>
      </c>
      <c r="D97" s="66">
        <v>64517.7</v>
      </c>
      <c r="E97" s="39">
        <f t="shared" si="10"/>
        <v>84.22467327833904</v>
      </c>
      <c r="F97" s="39">
        <f t="shared" si="11"/>
        <v>86.48149066591245</v>
      </c>
      <c r="G97" s="66">
        <v>69509.7</v>
      </c>
      <c r="H97" s="39">
        <f t="shared" si="12"/>
        <v>92.81826852942827</v>
      </c>
      <c r="I97" s="66">
        <v>4260.1</v>
      </c>
    </row>
    <row r="98" spans="1:9" ht="12.75">
      <c r="A98" s="15" t="s">
        <v>62</v>
      </c>
      <c r="B98" s="66">
        <v>3733.4</v>
      </c>
      <c r="C98" s="66">
        <v>3733.4</v>
      </c>
      <c r="D98" s="66">
        <v>3733.4</v>
      </c>
      <c r="E98" s="39">
        <f t="shared" si="10"/>
        <v>100</v>
      </c>
      <c r="F98" s="39">
        <v>0</v>
      </c>
      <c r="G98" s="66">
        <v>1811.9</v>
      </c>
      <c r="H98" s="39">
        <v>0</v>
      </c>
      <c r="I98" s="66">
        <v>0</v>
      </c>
    </row>
    <row r="99" spans="1:9" ht="12.75">
      <c r="A99" s="18" t="s">
        <v>63</v>
      </c>
      <c r="B99" s="65">
        <f>B100+B101+B102+B103+B104</f>
        <v>1089253.2999999998</v>
      </c>
      <c r="C99" s="65">
        <f>C100+C101+C102+C103+C104</f>
        <v>949859.1</v>
      </c>
      <c r="D99" s="65">
        <f>D100+D101+D102+D103+D104</f>
        <v>932057</v>
      </c>
      <c r="E99" s="36">
        <f t="shared" si="10"/>
        <v>85.56843481676853</v>
      </c>
      <c r="F99" s="36">
        <f aca="true" t="shared" si="13" ref="F99:F117">$D:$D/$C:$C*100</f>
        <v>98.12581676587612</v>
      </c>
      <c r="G99" s="65">
        <f>G100+G101+G102+G103+G104</f>
        <v>899298.9</v>
      </c>
      <c r="H99" s="36">
        <f aca="true" t="shared" si="14" ref="H99:H115">$D:$D/$G:$G*100</f>
        <v>103.64262649492844</v>
      </c>
      <c r="I99" s="65">
        <f>I100+I101+I102+I103+I104</f>
        <v>97931.50000000001</v>
      </c>
    </row>
    <row r="100" spans="1:9" ht="12.75">
      <c r="A100" s="15" t="s">
        <v>64</v>
      </c>
      <c r="B100" s="66">
        <v>432738.3</v>
      </c>
      <c r="C100" s="66">
        <v>377495</v>
      </c>
      <c r="D100" s="66">
        <v>376946.9</v>
      </c>
      <c r="E100" s="39">
        <f t="shared" si="10"/>
        <v>87.10735795745373</v>
      </c>
      <c r="F100" s="39">
        <f t="shared" si="13"/>
        <v>99.85480602392084</v>
      </c>
      <c r="G100" s="66">
        <v>338214.9</v>
      </c>
      <c r="H100" s="39">
        <f t="shared" si="14"/>
        <v>111.45189049920627</v>
      </c>
      <c r="I100" s="66">
        <v>41532.5</v>
      </c>
    </row>
    <row r="101" spans="1:9" ht="12.75">
      <c r="A101" s="15" t="s">
        <v>65</v>
      </c>
      <c r="B101" s="66">
        <v>488003.9</v>
      </c>
      <c r="C101" s="66">
        <v>419967.2</v>
      </c>
      <c r="D101" s="66">
        <v>419228.5</v>
      </c>
      <c r="E101" s="39">
        <f t="shared" si="10"/>
        <v>85.90679295800709</v>
      </c>
      <c r="F101" s="39">
        <f t="shared" si="13"/>
        <v>99.82410531108144</v>
      </c>
      <c r="G101" s="66">
        <v>395468.4</v>
      </c>
      <c r="H101" s="39">
        <f t="shared" si="14"/>
        <v>106.00809065907669</v>
      </c>
      <c r="I101" s="66">
        <v>43259.6</v>
      </c>
    </row>
    <row r="102" spans="1:9" ht="12.75">
      <c r="A102" s="15" t="s">
        <v>132</v>
      </c>
      <c r="B102" s="66">
        <v>75925.6</v>
      </c>
      <c r="C102" s="66">
        <v>68062.9</v>
      </c>
      <c r="D102" s="66">
        <v>67622.2</v>
      </c>
      <c r="E102" s="39">
        <f t="shared" si="10"/>
        <v>89.0637676883686</v>
      </c>
      <c r="F102" s="39">
        <f t="shared" si="13"/>
        <v>99.3525106923155</v>
      </c>
      <c r="G102" s="66">
        <v>103870.4</v>
      </c>
      <c r="H102" s="39">
        <f t="shared" si="14"/>
        <v>65.102473852031</v>
      </c>
      <c r="I102" s="66">
        <v>7464.8</v>
      </c>
    </row>
    <row r="103" spans="1:9" ht="12.75">
      <c r="A103" s="15" t="s">
        <v>66</v>
      </c>
      <c r="B103" s="66">
        <v>43165.2</v>
      </c>
      <c r="C103" s="66">
        <v>40172.6</v>
      </c>
      <c r="D103" s="66">
        <v>28235.3</v>
      </c>
      <c r="E103" s="39">
        <f t="shared" si="10"/>
        <v>65.41218388887344</v>
      </c>
      <c r="F103" s="39">
        <f t="shared" si="13"/>
        <v>70.28497035292712</v>
      </c>
      <c r="G103" s="66">
        <v>23309.5</v>
      </c>
      <c r="H103" s="39">
        <f t="shared" si="14"/>
        <v>121.13215641691156</v>
      </c>
      <c r="I103" s="66">
        <v>1437.5</v>
      </c>
    </row>
    <row r="104" spans="1:9" ht="12.75">
      <c r="A104" s="15" t="s">
        <v>67</v>
      </c>
      <c r="B104" s="66">
        <v>49420.3</v>
      </c>
      <c r="C104" s="66">
        <v>44161.4</v>
      </c>
      <c r="D104" s="38">
        <v>40024.1</v>
      </c>
      <c r="E104" s="39">
        <f t="shared" si="10"/>
        <v>80.98716519325055</v>
      </c>
      <c r="F104" s="39">
        <f t="shared" si="13"/>
        <v>90.63141114185692</v>
      </c>
      <c r="G104" s="38">
        <v>38435.7</v>
      </c>
      <c r="H104" s="39">
        <f t="shared" si="14"/>
        <v>104.13261629162471</v>
      </c>
      <c r="I104" s="38">
        <v>4237.1</v>
      </c>
    </row>
    <row r="105" spans="1:9" ht="25.5">
      <c r="A105" s="18" t="s">
        <v>68</v>
      </c>
      <c r="B105" s="65">
        <f>B106+B107</f>
        <v>135370.2</v>
      </c>
      <c r="C105" s="65">
        <f>C106+C107</f>
        <v>121305.5</v>
      </c>
      <c r="D105" s="65">
        <f>D106+D107</f>
        <v>106124.4</v>
      </c>
      <c r="E105" s="36">
        <f t="shared" si="10"/>
        <v>78.39568826817127</v>
      </c>
      <c r="F105" s="36">
        <f t="shared" si="13"/>
        <v>87.48523356319376</v>
      </c>
      <c r="G105" s="65">
        <f>G106+G107</f>
        <v>87348.5</v>
      </c>
      <c r="H105" s="36">
        <f t="shared" si="14"/>
        <v>121.4953891595162</v>
      </c>
      <c r="I105" s="65">
        <f>I106+I107</f>
        <v>18116.1</v>
      </c>
    </row>
    <row r="106" spans="1:9" ht="12.75">
      <c r="A106" s="15" t="s">
        <v>69</v>
      </c>
      <c r="B106" s="66">
        <v>129123.1</v>
      </c>
      <c r="C106" s="66">
        <v>117858.4</v>
      </c>
      <c r="D106" s="66">
        <v>103131.5</v>
      </c>
      <c r="E106" s="39">
        <f t="shared" si="10"/>
        <v>79.87068154342639</v>
      </c>
      <c r="F106" s="39">
        <f t="shared" si="13"/>
        <v>87.50458176930962</v>
      </c>
      <c r="G106" s="66">
        <v>84205.8</v>
      </c>
      <c r="H106" s="39">
        <f t="shared" si="14"/>
        <v>122.47553018913186</v>
      </c>
      <c r="I106" s="66">
        <v>17886.1</v>
      </c>
    </row>
    <row r="107" spans="1:9" ht="25.5">
      <c r="A107" s="15" t="s">
        <v>70</v>
      </c>
      <c r="B107" s="66">
        <v>6247.1</v>
      </c>
      <c r="C107" s="66">
        <v>3447.1</v>
      </c>
      <c r="D107" s="66">
        <v>2992.9</v>
      </c>
      <c r="E107" s="39">
        <f t="shared" si="10"/>
        <v>47.908629604136316</v>
      </c>
      <c r="F107" s="39">
        <f t="shared" si="13"/>
        <v>86.82370688404747</v>
      </c>
      <c r="G107" s="66">
        <v>3142.7</v>
      </c>
      <c r="H107" s="39">
        <f t="shared" si="14"/>
        <v>95.23339803353805</v>
      </c>
      <c r="I107" s="66">
        <v>230</v>
      </c>
    </row>
    <row r="108" spans="1:9" ht="12.75">
      <c r="A108" s="18" t="s">
        <v>71</v>
      </c>
      <c r="B108" s="65">
        <f>B109+B110+B111+B112+B113</f>
        <v>155834.9</v>
      </c>
      <c r="C108" s="65">
        <f>C109+C110+C111+C112+C113</f>
        <v>145774.4</v>
      </c>
      <c r="D108" s="65">
        <f>D109+D110+D111+D112+D113</f>
        <v>129618.8</v>
      </c>
      <c r="E108" s="36">
        <f t="shared" si="10"/>
        <v>83.17700335419089</v>
      </c>
      <c r="F108" s="36">
        <f t="shared" si="13"/>
        <v>88.91739564697231</v>
      </c>
      <c r="G108" s="65">
        <f>G109+G110+G111+G112+G113</f>
        <v>119368.90000000001</v>
      </c>
      <c r="H108" s="36">
        <f t="shared" si="14"/>
        <v>108.58674244296462</v>
      </c>
      <c r="I108" s="65">
        <f>I109+I110+I111+I112+I113</f>
        <v>19377.2</v>
      </c>
    </row>
    <row r="109" spans="1:9" ht="12.75">
      <c r="A109" s="15" t="s">
        <v>72</v>
      </c>
      <c r="B109" s="66">
        <v>1032.3</v>
      </c>
      <c r="C109" s="66">
        <v>934</v>
      </c>
      <c r="D109" s="66">
        <v>929.3</v>
      </c>
      <c r="E109" s="39">
        <f t="shared" si="10"/>
        <v>90.02228034486099</v>
      </c>
      <c r="F109" s="39">
        <f t="shared" si="13"/>
        <v>99.4967880085653</v>
      </c>
      <c r="G109" s="66">
        <v>846.3</v>
      </c>
      <c r="H109" s="39">
        <f t="shared" si="14"/>
        <v>109.8073969041711</v>
      </c>
      <c r="I109" s="66">
        <v>102.6</v>
      </c>
    </row>
    <row r="110" spans="1:9" ht="12.75">
      <c r="A110" s="15" t="s">
        <v>73</v>
      </c>
      <c r="B110" s="66">
        <v>45802.4</v>
      </c>
      <c r="C110" s="66">
        <v>43960.5</v>
      </c>
      <c r="D110" s="66">
        <v>41004.8</v>
      </c>
      <c r="E110" s="39">
        <f t="shared" si="10"/>
        <v>89.52543971494944</v>
      </c>
      <c r="F110" s="39">
        <f t="shared" si="13"/>
        <v>93.27646409845202</v>
      </c>
      <c r="G110" s="66">
        <v>32536.2</v>
      </c>
      <c r="H110" s="39">
        <f t="shared" si="14"/>
        <v>126.02823931497839</v>
      </c>
      <c r="I110" s="66">
        <v>3933.9</v>
      </c>
    </row>
    <row r="111" spans="1:9" ht="12.75">
      <c r="A111" s="15" t="s">
        <v>74</v>
      </c>
      <c r="B111" s="66">
        <v>33704.2</v>
      </c>
      <c r="C111" s="66">
        <v>29726.2</v>
      </c>
      <c r="D111" s="66">
        <v>23770.9</v>
      </c>
      <c r="E111" s="39">
        <f t="shared" si="10"/>
        <v>70.52800541178846</v>
      </c>
      <c r="F111" s="39">
        <f t="shared" si="13"/>
        <v>79.96615780018973</v>
      </c>
      <c r="G111" s="66">
        <v>24537.5</v>
      </c>
      <c r="H111" s="39">
        <f t="shared" si="14"/>
        <v>96.875802343352</v>
      </c>
      <c r="I111" s="66">
        <v>2612.4</v>
      </c>
    </row>
    <row r="112" spans="1:9" ht="12.75">
      <c r="A112" s="15" t="s">
        <v>75</v>
      </c>
      <c r="B112" s="38">
        <v>43980.3</v>
      </c>
      <c r="C112" s="38">
        <v>42671.7</v>
      </c>
      <c r="D112" s="38">
        <v>36679.1</v>
      </c>
      <c r="E112" s="39">
        <f t="shared" si="10"/>
        <v>83.3989308849644</v>
      </c>
      <c r="F112" s="39">
        <f t="shared" si="13"/>
        <v>85.95650044408823</v>
      </c>
      <c r="G112" s="38">
        <v>36986.1</v>
      </c>
      <c r="H112" s="39">
        <f t="shared" si="14"/>
        <v>99.16995844384783</v>
      </c>
      <c r="I112" s="38">
        <v>10075.4</v>
      </c>
    </row>
    <row r="113" spans="1:9" ht="12.75">
      <c r="A113" s="15" t="s">
        <v>76</v>
      </c>
      <c r="B113" s="66">
        <v>31315.7</v>
      </c>
      <c r="C113" s="66">
        <v>28482</v>
      </c>
      <c r="D113" s="66">
        <v>27234.7</v>
      </c>
      <c r="E113" s="39">
        <f t="shared" si="10"/>
        <v>86.96819806039781</v>
      </c>
      <c r="F113" s="39">
        <f t="shared" si="13"/>
        <v>95.62074292535637</v>
      </c>
      <c r="G113" s="66">
        <v>24462.8</v>
      </c>
      <c r="H113" s="39">
        <f t="shared" si="14"/>
        <v>111.33108229638474</v>
      </c>
      <c r="I113" s="66">
        <v>2652.9</v>
      </c>
    </row>
    <row r="114" spans="1:9" ht="12.75">
      <c r="A114" s="18" t="s">
        <v>83</v>
      </c>
      <c r="B114" s="37">
        <f>B115+B116+B117</f>
        <v>59570.799999999996</v>
      </c>
      <c r="C114" s="37">
        <f>C115+C116+C117</f>
        <v>54959.8</v>
      </c>
      <c r="D114" s="37">
        <f>D115+D116+D117</f>
        <v>47755</v>
      </c>
      <c r="E114" s="36">
        <f t="shared" si="10"/>
        <v>80.16511445204698</v>
      </c>
      <c r="F114" s="36">
        <f t="shared" si="13"/>
        <v>86.89078198974522</v>
      </c>
      <c r="G114" s="37">
        <f>G115+G116+G117</f>
        <v>12939.499999999998</v>
      </c>
      <c r="H114" s="36">
        <f t="shared" si="14"/>
        <v>369.06371961822333</v>
      </c>
      <c r="I114" s="37">
        <f>I115+I116+I117</f>
        <v>6207.700000000001</v>
      </c>
    </row>
    <row r="115" spans="1:9" ht="12.75">
      <c r="A115" s="11" t="s">
        <v>84</v>
      </c>
      <c r="B115" s="38">
        <v>43952.9</v>
      </c>
      <c r="C115" s="38">
        <v>40268</v>
      </c>
      <c r="D115" s="38">
        <v>35800.1</v>
      </c>
      <c r="E115" s="39">
        <f t="shared" si="10"/>
        <v>81.45105328658632</v>
      </c>
      <c r="F115" s="39">
        <f t="shared" si="13"/>
        <v>88.90458925201152</v>
      </c>
      <c r="G115" s="38">
        <v>4900.4</v>
      </c>
      <c r="H115" s="39">
        <f t="shared" si="14"/>
        <v>730.5546486001143</v>
      </c>
      <c r="I115" s="38">
        <v>4154.3</v>
      </c>
    </row>
    <row r="116" spans="1:9" ht="12.75">
      <c r="A116" s="19" t="s">
        <v>85</v>
      </c>
      <c r="B116" s="38">
        <v>12982.3</v>
      </c>
      <c r="C116" s="38">
        <v>12380.3</v>
      </c>
      <c r="D116" s="38">
        <v>9984.1</v>
      </c>
      <c r="E116" s="39">
        <f t="shared" si="10"/>
        <v>76.9054789983285</v>
      </c>
      <c r="F116" s="39">
        <f t="shared" si="13"/>
        <v>80.64505706646851</v>
      </c>
      <c r="G116" s="38">
        <v>6050.2</v>
      </c>
      <c r="H116" s="39">
        <v>0</v>
      </c>
      <c r="I116" s="38">
        <v>1824.4</v>
      </c>
    </row>
    <row r="117" spans="1:9" ht="24.75" customHeight="1">
      <c r="A117" s="20" t="s">
        <v>95</v>
      </c>
      <c r="B117" s="38">
        <v>2635.6</v>
      </c>
      <c r="C117" s="38">
        <v>2311.5</v>
      </c>
      <c r="D117" s="38">
        <v>1970.8</v>
      </c>
      <c r="E117" s="39">
        <f t="shared" si="10"/>
        <v>74.77614205494005</v>
      </c>
      <c r="F117" s="39">
        <f t="shared" si="13"/>
        <v>85.26065325546182</v>
      </c>
      <c r="G117" s="38">
        <v>1988.9</v>
      </c>
      <c r="H117" s="39"/>
      <c r="I117" s="38">
        <v>229</v>
      </c>
    </row>
    <row r="118" spans="1:9" ht="25.5">
      <c r="A118" s="21" t="s">
        <v>111</v>
      </c>
      <c r="B118" s="37">
        <f aca="true" t="shared" si="15" ref="B118:H118">B119</f>
        <v>4.7</v>
      </c>
      <c r="C118" s="37">
        <f t="shared" si="15"/>
        <v>4.7</v>
      </c>
      <c r="D118" s="37">
        <f t="shared" si="15"/>
        <v>4</v>
      </c>
      <c r="E118" s="37">
        <f t="shared" si="15"/>
        <v>85.1063829787234</v>
      </c>
      <c r="F118" s="37">
        <f t="shared" si="15"/>
        <v>0</v>
      </c>
      <c r="G118" s="37">
        <f t="shared" si="15"/>
        <v>0</v>
      </c>
      <c r="H118" s="37">
        <f t="shared" si="15"/>
        <v>0</v>
      </c>
      <c r="I118" s="37">
        <f>SUM(I119)</f>
        <v>0</v>
      </c>
    </row>
    <row r="119" spans="1:9" ht="26.25" customHeight="1">
      <c r="A119" s="20" t="s">
        <v>112</v>
      </c>
      <c r="B119" s="38">
        <v>4.7</v>
      </c>
      <c r="C119" s="38">
        <v>4.7</v>
      </c>
      <c r="D119" s="38">
        <v>4</v>
      </c>
      <c r="E119" s="39">
        <f>$D:$D/$B:$B*100</f>
        <v>85.1063829787234</v>
      </c>
      <c r="F119" s="39">
        <v>0</v>
      </c>
      <c r="G119" s="66">
        <v>0</v>
      </c>
      <c r="H119" s="39">
        <v>0</v>
      </c>
      <c r="I119" s="38">
        <v>0</v>
      </c>
    </row>
    <row r="120" spans="1:9" ht="18.75" customHeight="1">
      <c r="A120" s="22" t="s">
        <v>77</v>
      </c>
      <c r="B120" s="65">
        <f>B78+B87+B88+B89+B94+B99+B105+B108+B114+B118</f>
        <v>2020219.7999999996</v>
      </c>
      <c r="C120" s="65">
        <f>C78+C87+C88+C89+C94+C99+C105+C108+C114+C118</f>
        <v>1801964.2999999998</v>
      </c>
      <c r="D120" s="65">
        <f>D78+D87+D88+D89+D94+D99+D105+D108+D114+D118</f>
        <v>1657832.9999999998</v>
      </c>
      <c r="E120" s="36">
        <f>$D:$D/$B:$B*100</f>
        <v>82.0620112722388</v>
      </c>
      <c r="F120" s="36">
        <f>$D:$D/$C:$C*100</f>
        <v>92.00143421265338</v>
      </c>
      <c r="G120" s="65">
        <f>G78+G87+G88+G89+G94+G99+G105+G108+G114+G118</f>
        <v>1684204.2999999998</v>
      </c>
      <c r="H120" s="36">
        <f>$D:$D/$G:$G*100</f>
        <v>98.43419827392674</v>
      </c>
      <c r="I120" s="65">
        <f>I78+I87+I88+I89+I94+I99+I105+I108+I114+I118</f>
        <v>184164.10000000006</v>
      </c>
    </row>
    <row r="121" spans="1:9" ht="60" customHeight="1">
      <c r="A121" s="23" t="s">
        <v>78</v>
      </c>
      <c r="B121" s="40">
        <f>B76-B120</f>
        <v>-16023.699999999488</v>
      </c>
      <c r="C121" s="40">
        <f>C76-C120</f>
        <v>-21249.499999999534</v>
      </c>
      <c r="D121" s="40">
        <f>D76-D120</f>
        <v>65532.40000000014</v>
      </c>
      <c r="E121" s="40"/>
      <c r="F121" s="40"/>
      <c r="G121" s="40">
        <f>G76-G120</f>
        <v>-124465.59999999986</v>
      </c>
      <c r="H121" s="40"/>
      <c r="I121" s="40">
        <f>I76-I120</f>
        <v>-6388.800000000076</v>
      </c>
    </row>
    <row r="122" spans="1:9" ht="26.25" customHeight="1">
      <c r="A122" s="3" t="s">
        <v>79</v>
      </c>
      <c r="B122" s="38" t="s">
        <v>130</v>
      </c>
      <c r="C122" s="38"/>
      <c r="D122" s="38" t="s">
        <v>136</v>
      </c>
      <c r="E122" s="38"/>
      <c r="F122" s="38"/>
      <c r="G122" s="38"/>
      <c r="H122" s="37"/>
      <c r="I122" s="38"/>
    </row>
    <row r="123" spans="1:9" ht="24" customHeight="1">
      <c r="A123" s="8" t="s">
        <v>80</v>
      </c>
      <c r="B123" s="37">
        <v>57993</v>
      </c>
      <c r="C123" s="38"/>
      <c r="D123" s="37">
        <v>97225.4</v>
      </c>
      <c r="E123" s="38"/>
      <c r="F123" s="38"/>
      <c r="G123" s="67"/>
      <c r="H123" s="43"/>
      <c r="I123" s="37">
        <v>-6388.8</v>
      </c>
    </row>
    <row r="124" spans="1:9" ht="12.75">
      <c r="A124" s="3" t="s">
        <v>7</v>
      </c>
      <c r="B124" s="38"/>
      <c r="C124" s="38"/>
      <c r="D124" s="38"/>
      <c r="E124" s="38"/>
      <c r="F124" s="38"/>
      <c r="G124" s="38"/>
      <c r="H124" s="43"/>
      <c r="I124" s="38"/>
    </row>
    <row r="125" spans="1:9" ht="12" customHeight="1">
      <c r="A125" s="10" t="s">
        <v>81</v>
      </c>
      <c r="B125" s="38">
        <v>6767.7</v>
      </c>
      <c r="C125" s="38"/>
      <c r="D125" s="38">
        <v>17127.1</v>
      </c>
      <c r="E125" s="38"/>
      <c r="F125" s="38"/>
      <c r="G125" s="38"/>
      <c r="H125" s="43"/>
      <c r="I125" s="38">
        <v>509.4</v>
      </c>
    </row>
    <row r="126" spans="1:9" ht="12.75">
      <c r="A126" s="3" t="s">
        <v>82</v>
      </c>
      <c r="B126" s="38">
        <v>51225.3</v>
      </c>
      <c r="C126" s="38"/>
      <c r="D126" s="38">
        <v>80350.1</v>
      </c>
      <c r="E126" s="38"/>
      <c r="F126" s="38"/>
      <c r="G126" s="38"/>
      <c r="H126" s="43"/>
      <c r="I126" s="38">
        <v>-6646.4</v>
      </c>
    </row>
    <row r="127" spans="1:9" ht="12.75" hidden="1">
      <c r="A127" s="5" t="s">
        <v>107</v>
      </c>
      <c r="B127" s="41"/>
      <c r="C127" s="41"/>
      <c r="D127" s="41"/>
      <c r="E127" s="41"/>
      <c r="F127" s="41"/>
      <c r="G127" s="41"/>
      <c r="H127" s="42"/>
      <c r="I127" s="41"/>
    </row>
    <row r="128" ht="12" customHeight="1">
      <c r="A128" s="24"/>
    </row>
    <row r="129" spans="1:2" ht="12.75" hidden="1">
      <c r="A129" s="25"/>
      <c r="B129" s="68"/>
    </row>
    <row r="130" spans="1:9" ht="31.5" hidden="1">
      <c r="A130" s="26" t="s">
        <v>120</v>
      </c>
      <c r="B130" s="34"/>
      <c r="C130" s="34"/>
      <c r="D130" s="34"/>
      <c r="E130" s="34"/>
      <c r="F130" s="34"/>
      <c r="G130" s="34"/>
      <c r="H130" s="34" t="s">
        <v>102</v>
      </c>
      <c r="I130" s="35"/>
    </row>
    <row r="131" spans="1:9" ht="12.75">
      <c r="A131" s="25"/>
      <c r="B131" s="35"/>
      <c r="C131" s="35"/>
      <c r="D131" s="35"/>
      <c r="E131" s="35"/>
      <c r="F131" s="35"/>
      <c r="G131" s="35"/>
      <c r="H131" s="35"/>
      <c r="I131" s="35"/>
    </row>
    <row r="133" ht="12.75">
      <c r="A133" s="32" t="s">
        <v>108</v>
      </c>
    </row>
  </sheetData>
  <sheetProtection/>
  <mergeCells count="14">
    <mergeCell ref="A77:I77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2018-12-04T03:21:20Z</cp:lastPrinted>
  <dcterms:created xsi:type="dcterms:W3CDTF">2010-09-10T01:16:58Z</dcterms:created>
  <dcterms:modified xsi:type="dcterms:W3CDTF">2018-12-04T03:25:15Z</dcterms:modified>
  <cp:category/>
  <cp:version/>
  <cp:contentType/>
  <cp:contentStatus/>
</cp:coreProperties>
</file>