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0" windowWidth="11355" windowHeight="77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<sst xmlns="http://schemas.openxmlformats.org/spreadsheetml/2006/main" count="142" uniqueCount="141">
  <si>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</si>
  <si>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</si>
  <si>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</si>
  <si>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</si>
  <si>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</si>
  <si>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</si>
  <si>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</si>
  <si>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</si>
  <si>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</si>
  <si>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</si>
  <si>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</si>
  <si>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</si>
  <si>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</si>
  <si>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</si>
  <si>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</si>
  <si>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</si>
  <si>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</si>
  <si>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</si>
  <si>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</si>
  <si>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</si>
  <si>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</si>
  <si>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</si>
  <si>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</si>
  <si>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</si>
  <si>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</si>
  <si>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</si>
  <si>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</si>
  <si>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о применении ККТ (1 16 06000)</t>
  </si>
  <si>
    <t>- доходы от возмещения ущерба при возникновении страховых случаев (1 16 230000)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</si>
  <si>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</si>
  <si>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</si>
  <si>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</si>
  <si>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</si>
  <si>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</si>
  <si>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</si>
  <si>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</si>
  <si>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</si>
  <si>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</si>
  <si>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</si>
  <si>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</si>
  <si>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</si>
  <si>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</si>
  <si>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</si>
  <si>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</si>
  <si>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</si>
  <si>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</si>
  <si>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</si>
  <si>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</si>
  <si>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</si>
  <si>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</si>
  <si>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</si>
  <si>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</si>
  <si>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</si>
  <si>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</si>
  <si>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</si>
  <si>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</si>
  <si>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</si>
  <si>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</si>
  <si>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</si>
  <si>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</si>
  <si>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</si>
  <si>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</si>
  <si>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</si>
  <si>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</si>
  <si>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</si>
  <si>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</si>
  <si>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</si>
  <si>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</si>
  <si>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</si>
  <si>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</si>
  <si>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</si>
  <si>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</si>
  <si>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</si>
  <si>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</si>
  <si>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</si>
  <si>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</si>
  <si>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</si>
  <si>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</si>
  <si>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</si>
  <si>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</si>
  <si>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</si>
  <si>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</si>
  <si>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</si>
  <si>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</si>
  <si>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</si>
  <si>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</si>
  <si>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</si>
  <si>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</si>
  <si>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</si>
  <si>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</si>
  <si>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</si>
  <si>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</si>
  <si>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</si>
  <si>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</si>
  <si>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</si>
  <si>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</si>
  <si>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</si>
  <si>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</si>
  <si>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</si>
  <si>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</si>
  <si>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</si>
  <si>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</si>
  <si>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</si>
  <si>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</si>
  <si>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</si>
  <si>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Денежные взыскания (штрафы) за нарушения законодательства Российской Федерации о промышленной безопасности (1 16 45000)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</si>
  <si>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</si>
  <si>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</si>
  <si>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</si>
  <si>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</si>
  <si>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</si>
  <si>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 (1 16 35020)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</si>
  <si>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 (1 16 41000)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</si>
  <si>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</si>
  <si>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</si>
  <si>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</si>
  <si>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</si>
  <si>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</si>
  <si>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</si>
  <si>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</si>
  <si>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</si>
  <si>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</si>
  <si>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</si>
  <si>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</si>
  <si>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Водное хозяйство</t>
  </si>
  <si>
    <t xml:space="preserve">  прочие межбюджетные трансферты</t>
  </si>
  <si>
    <t>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</si>
  <si>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</si>
  <si>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</si>
  <si>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</si>
  <si>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(1 16 33000)</t>
  </si>
  <si>
    <t>Факт за аналогичный период 2018 г.</t>
  </si>
  <si>
    <t xml:space="preserve">На 01.01.2019 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</si>
  <si>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</si>
  <si>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и иные суммы, взыскиваемые с лиц, виновных в совершении преступлений, и в возмещение ущерба имуществу           (1 16 21000)</t>
  </si>
  <si>
    <t>ПРОЧИЕ БЕЗВОЗМЕЗДНЫЕ ПОСТУПЛЕНИЯ В БЮДЖЕТЫ ГОРОДСКИХ ОКРУГОВ</t>
  </si>
  <si>
    <t>на 01 июня 2019 года</t>
  </si>
  <si>
    <t>План за 5 месяца 2019 г.</t>
  </si>
  <si>
    <t>Другие вопросы в области охраны окружающей среды</t>
  </si>
  <si>
    <t>Охрана окружающей среды</t>
  </si>
  <si>
    <t>На  01.06.2019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</si>
</sst>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21" xfId="0" applyNumberFormat="1" applyFont="1" applyFill="1" applyBorder="1" applyAlignment="1" applyProtection="1">
      <alignment horizontal="center" vertical="top" wrapText="1"/>
      <protection/>
    </xf>
    <xf numFmtId="176" fontId="3" fillId="0" borderId="11" xfId="0" applyNumberFormat="1" applyFont="1" applyFill="1" applyBorder="1" applyAlignment="1">
      <alignment horizontal="center" vertical="top" wrapText="1"/>
    </xf>
    <xf numFmtId="176" fontId="2" fillId="0" borderId="2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21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05">
      <selection activeCell="L130" sqref="L130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4" width="9.125" style="31" customWidth="1"/>
    <col min="15" max="15" width="12.125" style="31" customWidth="1"/>
    <col min="16" max="16384" width="9.125" style="31" customWidth="1"/>
  </cols>
  <sheetData>
    <row r="1" spans="1:9" ht="23.25" customHeight="1">
      <c r="A1" s="49" t="s">
        <v>0</v>
      </c>
      <c r="B1" s="49"/>
      <c r="C1" s="49"/>
      <c r="D1" s="49"/>
      <c r="E1" s="49"/>
      <c r="F1" s="49"/>
      <c r="G1" s="49"/>
      <c r="H1" s="49"/>
      <c r="I1" s="61"/>
    </row>
    <row r="2" spans="1:9" ht="27" customHeight="1">
      <c r="A2" s="50" t="s">
        <v>136</v>
      </c>
      <c r="B2" s="50"/>
      <c r="C2" s="50"/>
      <c r="D2" s="50"/>
      <c r="E2" s="50"/>
      <c r="F2" s="50"/>
      <c r="G2" s="50"/>
      <c r="H2" s="50"/>
      <c r="I2" s="62"/>
    </row>
    <row r="3" spans="1:9" ht="5.25" customHeight="1" hidden="1">
      <c r="A3" s="51" t="s">
        <v>1</v>
      </c>
      <c r="B3" s="51"/>
      <c r="C3" s="51"/>
      <c r="D3" s="51"/>
      <c r="E3" s="51"/>
      <c r="F3" s="51"/>
      <c r="G3" s="51"/>
      <c r="H3" s="51"/>
      <c r="I3" s="63"/>
    </row>
    <row r="4" spans="1:9" ht="49.5" customHeight="1">
      <c r="A4" s="9" t="s">
        <v>2</v>
      </c>
      <c r="B4" s="26" t="s">
        <v>3</v>
      </c>
      <c r="C4" s="26" t="s">
        <v>137</v>
      </c>
      <c r="D4" s="26" t="s">
        <v>87</v>
      </c>
      <c r="E4" s="26" t="s">
        <v>86</v>
      </c>
      <c r="F4" s="26" t="s">
        <v>88</v>
      </c>
      <c r="G4" s="26" t="s">
        <v>131</v>
      </c>
      <c r="H4" s="27" t="s">
        <v>85</v>
      </c>
      <c r="I4" s="26" t="s">
        <v>90</v>
      </c>
    </row>
    <row r="5" spans="1:9" ht="18" customHeight="1" thickBot="1">
      <c r="A5" s="12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64">
        <v>9</v>
      </c>
    </row>
    <row r="6" spans="1:9" ht="24.75" customHeight="1">
      <c r="A6" s="52" t="s">
        <v>4</v>
      </c>
      <c r="B6" s="53"/>
      <c r="C6" s="53"/>
      <c r="D6" s="53"/>
      <c r="E6" s="53"/>
      <c r="F6" s="53"/>
      <c r="G6" s="53"/>
      <c r="H6" s="53"/>
      <c r="I6" s="54"/>
    </row>
    <row r="7" spans="1:9" ht="12.75">
      <c r="A7" s="6" t="s">
        <v>5</v>
      </c>
      <c r="B7" s="35">
        <f>B8+B9</f>
        <v>314012.6</v>
      </c>
      <c r="C7" s="35">
        <f>C8+C9</f>
        <v>124469</v>
      </c>
      <c r="D7" s="35">
        <f>D8+D9</f>
        <v>133103.1</v>
      </c>
      <c r="E7" s="35">
        <f>$D:$D/$B:$B*100</f>
        <v>42.38782138041595</v>
      </c>
      <c r="F7" s="35">
        <f>$D:$D/$C:$C*100</f>
        <v>106.93674730254119</v>
      </c>
      <c r="G7" s="35">
        <f>G8+G9</f>
        <v>101997.3</v>
      </c>
      <c r="H7" s="35">
        <f>$D:$D/$G:$G*100</f>
        <v>130.4966896182546</v>
      </c>
      <c r="I7" s="35">
        <f>I8+I9</f>
        <v>29319.4</v>
      </c>
    </row>
    <row r="8" spans="1:9" ht="25.5">
      <c r="A8" s="4" t="s">
        <v>6</v>
      </c>
      <c r="B8" s="36">
        <v>6529</v>
      </c>
      <c r="C8" s="36">
        <v>2650</v>
      </c>
      <c r="D8" s="36">
        <v>5309.7</v>
      </c>
      <c r="E8" s="35">
        <f>$D:$D/$B:$B*100</f>
        <v>81.32485832439883</v>
      </c>
      <c r="F8" s="35">
        <f>$D:$D/$C:$C*100</f>
        <v>200.36603773584906</v>
      </c>
      <c r="G8" s="36">
        <v>2651.3</v>
      </c>
      <c r="H8" s="35">
        <f>$D:$D/$G:$G*100</f>
        <v>200.26779315807337</v>
      </c>
      <c r="I8" s="36">
        <v>1154</v>
      </c>
    </row>
    <row r="9" spans="1:9" ht="12.75">
      <c r="A9" s="59" t="s">
        <v>89</v>
      </c>
      <c r="B9" s="57">
        <f>B11+B12+B13+B14</f>
        <v>307483.6</v>
      </c>
      <c r="C9" s="57">
        <f>C11+C12+C13+C14</f>
        <v>121819</v>
      </c>
      <c r="D9" s="57">
        <f>D11+D12+D13+D14</f>
        <v>127793.40000000001</v>
      </c>
      <c r="E9" s="55">
        <f>$D:$D/$B:$B*100</f>
        <v>41.561045857405084</v>
      </c>
      <c r="F9" s="57">
        <f>$D:$D/$C:$C*100</f>
        <v>104.90432526945715</v>
      </c>
      <c r="G9" s="57">
        <f>G11+G12+G13+G14</f>
        <v>99346</v>
      </c>
      <c r="H9" s="55">
        <f>$D:$D/$G:$G*100</f>
        <v>128.6346707466833</v>
      </c>
      <c r="I9" s="57">
        <f>I11+I12+I13+I14</f>
        <v>28165.4</v>
      </c>
    </row>
    <row r="10" spans="1:9" ht="12.75">
      <c r="A10" s="60"/>
      <c r="B10" s="65"/>
      <c r="C10" s="65"/>
      <c r="D10" s="65"/>
      <c r="E10" s="56"/>
      <c r="F10" s="58"/>
      <c r="G10" s="65"/>
      <c r="H10" s="56"/>
      <c r="I10" s="65"/>
    </row>
    <row r="11" spans="1:9" ht="51" customHeight="1">
      <c r="A11" s="1" t="s">
        <v>95</v>
      </c>
      <c r="B11" s="37">
        <v>296735.5</v>
      </c>
      <c r="C11" s="37">
        <v>117473</v>
      </c>
      <c r="D11" s="37">
        <v>120813.9</v>
      </c>
      <c r="E11" s="38">
        <f>$D:$D/$B:$B*100</f>
        <v>40.71433987507393</v>
      </c>
      <c r="F11" s="38">
        <f>$D:$D/$C:$C*100</f>
        <v>102.84397265754683</v>
      </c>
      <c r="G11" s="37">
        <v>94771.6</v>
      </c>
      <c r="H11" s="38">
        <f>$D:$D/$G:$G*100</f>
        <v>127.47901270000716</v>
      </c>
      <c r="I11" s="37">
        <v>26122.1</v>
      </c>
    </row>
    <row r="12" spans="1:9" ht="89.25">
      <c r="A12" s="2" t="s">
        <v>119</v>
      </c>
      <c r="B12" s="37">
        <v>1056</v>
      </c>
      <c r="C12" s="37">
        <v>351</v>
      </c>
      <c r="D12" s="37">
        <v>442.1</v>
      </c>
      <c r="E12" s="38">
        <f>$D:$D/$B:$B*100</f>
        <v>41.865530303030305</v>
      </c>
      <c r="F12" s="38">
        <f>$D:$D/$C:$C*100</f>
        <v>125.95441595441596</v>
      </c>
      <c r="G12" s="37">
        <v>376.4</v>
      </c>
      <c r="H12" s="38">
        <f>$D:$D/$G:$G*100</f>
        <v>117.45483528161532</v>
      </c>
      <c r="I12" s="37">
        <v>128.2</v>
      </c>
    </row>
    <row r="13" spans="1:9" ht="25.5">
      <c r="A13" s="3" t="s">
        <v>96</v>
      </c>
      <c r="B13" s="37">
        <v>1400</v>
      </c>
      <c r="C13" s="37">
        <v>445</v>
      </c>
      <c r="D13" s="37">
        <v>668.6</v>
      </c>
      <c r="E13" s="38">
        <f>$D:$D/$B:$B*100</f>
        <v>47.75714285714286</v>
      </c>
      <c r="F13" s="38">
        <f>$D:$D/$C:$C*100</f>
        <v>150.24719101123597</v>
      </c>
      <c r="G13" s="37">
        <v>399.9</v>
      </c>
      <c r="H13" s="38">
        <f>$D:$D/$G:$G*100</f>
        <v>167.1917979494874</v>
      </c>
      <c r="I13" s="37">
        <v>423.4</v>
      </c>
    </row>
    <row r="14" spans="1:9" ht="65.25" customHeight="1">
      <c r="A14" s="7" t="s">
        <v>103</v>
      </c>
      <c r="B14" s="37">
        <v>8292.1</v>
      </c>
      <c r="C14" s="37">
        <v>3550</v>
      </c>
      <c r="D14" s="37">
        <v>5868.8</v>
      </c>
      <c r="E14" s="38">
        <f>$D:$D/$B:$B*100</f>
        <v>70.77579865172875</v>
      </c>
      <c r="F14" s="38">
        <f>$D:$D/$C:$C*100</f>
        <v>165.31830985915494</v>
      </c>
      <c r="G14" s="37">
        <v>3798.1</v>
      </c>
      <c r="H14" s="38">
        <f>$D:$D/$G:$G*100</f>
        <v>154.5193649456307</v>
      </c>
      <c r="I14" s="37">
        <v>1491.7</v>
      </c>
    </row>
    <row r="15" spans="1:9" ht="39.75" customHeight="1">
      <c r="A15" s="28" t="s">
        <v>113</v>
      </c>
      <c r="B15" s="66">
        <f>B16+B17+B18+B19</f>
        <v>19672.1</v>
      </c>
      <c r="C15" s="66">
        <f>C16+C17+C18+C19</f>
        <v>7820.6</v>
      </c>
      <c r="D15" s="66">
        <f>D16+D17+D18+D19</f>
        <v>8812.5</v>
      </c>
      <c r="E15" s="35">
        <f>$D:$D/$B:$B*100</f>
        <v>44.79694592849772</v>
      </c>
      <c r="F15" s="35">
        <f>$D:$D/$C:$C*100</f>
        <v>112.68317008925146</v>
      </c>
      <c r="G15" s="66">
        <f>G16+G17+G18+G19</f>
        <v>7226.6</v>
      </c>
      <c r="H15" s="35">
        <f>$D:$D/$G:$G*100</f>
        <v>121.94531314864527</v>
      </c>
      <c r="I15" s="66">
        <f>I16+I17+I18+I19</f>
        <v>1786.9</v>
      </c>
    </row>
    <row r="16" spans="1:9" ht="37.5" customHeight="1">
      <c r="A16" s="10" t="s">
        <v>114</v>
      </c>
      <c r="B16" s="37">
        <v>7132.1</v>
      </c>
      <c r="C16" s="37">
        <v>2940</v>
      </c>
      <c r="D16" s="37">
        <v>3981.1</v>
      </c>
      <c r="E16" s="38">
        <f>$D:$D/$B:$B*100</f>
        <v>55.81946411295411</v>
      </c>
      <c r="F16" s="38">
        <f>$D:$D/$C:$C*100</f>
        <v>135.41156462585033</v>
      </c>
      <c r="G16" s="37">
        <v>3120.1</v>
      </c>
      <c r="H16" s="38">
        <f>$D:$D/$G:$G*100</f>
        <v>127.59526938239159</v>
      </c>
      <c r="I16" s="37">
        <v>819.4</v>
      </c>
    </row>
    <row r="17" spans="1:9" ht="56.25" customHeight="1">
      <c r="A17" s="10" t="s">
        <v>115</v>
      </c>
      <c r="B17" s="37">
        <v>50</v>
      </c>
      <c r="C17" s="37">
        <v>20.6</v>
      </c>
      <c r="D17" s="37">
        <v>29.9</v>
      </c>
      <c r="E17" s="38">
        <f>$D:$D/$B:$B*100</f>
        <v>59.8</v>
      </c>
      <c r="F17" s="38">
        <f>$D:$D/$C:$C*100</f>
        <v>145.14563106796115</v>
      </c>
      <c r="G17" s="37">
        <v>23.2</v>
      </c>
      <c r="H17" s="38">
        <f>$D:$D/$G:$G*100</f>
        <v>128.8793103448276</v>
      </c>
      <c r="I17" s="37">
        <v>6.8</v>
      </c>
    </row>
    <row r="18" spans="1:9" ht="55.5" customHeight="1">
      <c r="A18" s="10" t="s">
        <v>116</v>
      </c>
      <c r="B18" s="37">
        <v>13840</v>
      </c>
      <c r="C18" s="37">
        <v>5440</v>
      </c>
      <c r="D18" s="37">
        <v>5525.5</v>
      </c>
      <c r="E18" s="38">
        <f>$D:$D/$B:$B*100</f>
        <v>39.92413294797687</v>
      </c>
      <c r="F18" s="38">
        <f>$D:$D/$C:$C*100</f>
        <v>101.57169117647058</v>
      </c>
      <c r="G18" s="37">
        <v>4729.3</v>
      </c>
      <c r="H18" s="38">
        <f>$D:$D/$G:$G*100</f>
        <v>116.83547248007105</v>
      </c>
      <c r="I18" s="37">
        <v>1031.2</v>
      </c>
    </row>
    <row r="19" spans="1:9" ht="54" customHeight="1">
      <c r="A19" s="10" t="s">
        <v>117</v>
      </c>
      <c r="B19" s="37">
        <v>-1350</v>
      </c>
      <c r="C19" s="37">
        <v>-580</v>
      </c>
      <c r="D19" s="37">
        <v>-724</v>
      </c>
      <c r="E19" s="38">
        <f>$D:$D/$B:$B*100</f>
        <v>53.629629629629626</v>
      </c>
      <c r="F19" s="38">
        <f>$D:$D/$C:$C*100</f>
        <v>124.82758620689656</v>
      </c>
      <c r="G19" s="37">
        <v>-646</v>
      </c>
      <c r="H19" s="38">
        <f>$D:$D/$G:$G*100</f>
        <v>112.07430340557276</v>
      </c>
      <c r="I19" s="37">
        <v>-70.5</v>
      </c>
    </row>
    <row r="20" spans="1:9" ht="12.75">
      <c r="A20" s="8" t="s">
        <v>8</v>
      </c>
      <c r="B20" s="66">
        <f>B21+B22+B23</f>
        <v>33761.8</v>
      </c>
      <c r="C20" s="66">
        <f>C21+C22+C23</f>
        <v>16486.4</v>
      </c>
      <c r="D20" s="66">
        <f>D21+D22+D23</f>
        <v>16314.2</v>
      </c>
      <c r="E20" s="35">
        <f>$D:$D/$B:$B*100</f>
        <v>48.32147575070049</v>
      </c>
      <c r="F20" s="35">
        <f>$D:$D/$C:$C*100</f>
        <v>98.9555027173913</v>
      </c>
      <c r="G20" s="66">
        <f>G21+G22+G23</f>
        <v>15440.699999999999</v>
      </c>
      <c r="H20" s="35">
        <f>$D:$D/$G:$G*100</f>
        <v>105.65712694372667</v>
      </c>
      <c r="I20" s="66">
        <f>I21+I22+I23</f>
        <v>702.0999999999999</v>
      </c>
    </row>
    <row r="21" spans="1:9" ht="12.75">
      <c r="A21" s="3" t="s">
        <v>9</v>
      </c>
      <c r="B21" s="37">
        <v>31650</v>
      </c>
      <c r="C21" s="37">
        <v>15420</v>
      </c>
      <c r="D21" s="37">
        <v>15677.2</v>
      </c>
      <c r="E21" s="38">
        <f>$D:$D/$B:$B*100</f>
        <v>49.53301737756715</v>
      </c>
      <c r="F21" s="38">
        <f>$D:$D/$C:$C*100</f>
        <v>101.66796368352789</v>
      </c>
      <c r="G21" s="37">
        <v>14559.8</v>
      </c>
      <c r="H21" s="38">
        <f>$D:$D/$G:$G*100</f>
        <v>107.67455596917542</v>
      </c>
      <c r="I21" s="37">
        <v>574.3</v>
      </c>
    </row>
    <row r="22" spans="1:9" ht="12.75">
      <c r="A22" s="3" t="s">
        <v>10</v>
      </c>
      <c r="B22" s="37">
        <v>5.4</v>
      </c>
      <c r="C22" s="37">
        <v>0</v>
      </c>
      <c r="D22" s="37">
        <v>0</v>
      </c>
      <c r="E22" s="38">
        <f>$D:$D/$B:$B*100</f>
        <v>0</v>
      </c>
      <c r="F22" s="38">
        <v>0</v>
      </c>
      <c r="G22" s="37">
        <v>0.1</v>
      </c>
      <c r="H22" s="38">
        <f>$D:$D/$G:$G*100</f>
        <v>0</v>
      </c>
      <c r="I22" s="37">
        <v>0</v>
      </c>
    </row>
    <row r="23" spans="1:9" ht="27" customHeight="1">
      <c r="A23" s="3" t="s">
        <v>108</v>
      </c>
      <c r="B23" s="37">
        <v>2106.4</v>
      </c>
      <c r="C23" s="37">
        <v>1066.4</v>
      </c>
      <c r="D23" s="37">
        <v>637</v>
      </c>
      <c r="E23" s="38">
        <f>$D:$D/$B:$B*100</f>
        <v>30.241169768325104</v>
      </c>
      <c r="F23" s="38">
        <f>$D:$D/$C:$C*100</f>
        <v>59.73368342085521</v>
      </c>
      <c r="G23" s="37">
        <v>880.8</v>
      </c>
      <c r="H23" s="38">
        <f>$D:$D/$G:$G*100</f>
        <v>72.32061762034515</v>
      </c>
      <c r="I23" s="37">
        <v>127.8</v>
      </c>
    </row>
    <row r="24" spans="1:9" ht="12.75">
      <c r="A24" s="8" t="s">
        <v>11</v>
      </c>
      <c r="B24" s="66">
        <f>$25:$25+$26:$26</f>
        <v>26466.300000000003</v>
      </c>
      <c r="C24" s="66">
        <f>$25:$25+$26:$26</f>
        <v>6800.3</v>
      </c>
      <c r="D24" s="66">
        <f>$25:$25+$26:$26</f>
        <v>7379.4</v>
      </c>
      <c r="E24" s="35">
        <f>$D:$D/$B:$B*100</f>
        <v>27.882250257875103</v>
      </c>
      <c r="F24" s="35">
        <f>$D:$D/$C:$C*100</f>
        <v>108.51580077349527</v>
      </c>
      <c r="G24" s="66">
        <f>$25:$25+$26:$26</f>
        <v>8847.4</v>
      </c>
      <c r="H24" s="35">
        <f>$D:$D/$G:$G*100</f>
        <v>83.40755476185095</v>
      </c>
      <c r="I24" s="66">
        <f>$25:$25+$26:$26</f>
        <v>1578.9</v>
      </c>
    </row>
    <row r="25" spans="1:9" ht="12.75">
      <c r="A25" s="3" t="s">
        <v>12</v>
      </c>
      <c r="B25" s="37">
        <v>13672.7</v>
      </c>
      <c r="C25" s="37">
        <v>2030</v>
      </c>
      <c r="D25" s="37">
        <v>2246.1</v>
      </c>
      <c r="E25" s="38">
        <f>$D:$D/$B:$B*100</f>
        <v>16.427625852977098</v>
      </c>
      <c r="F25" s="38">
        <f>$D:$D/$C:$C*100</f>
        <v>110.64532019704434</v>
      </c>
      <c r="G25" s="37">
        <v>3012.4</v>
      </c>
      <c r="H25" s="38">
        <f>$D:$D/$G:$G*100</f>
        <v>74.56181118045411</v>
      </c>
      <c r="I25" s="37">
        <v>219.7</v>
      </c>
    </row>
    <row r="26" spans="1:9" ht="12.75">
      <c r="A26" s="8" t="s">
        <v>123</v>
      </c>
      <c r="B26" s="36">
        <f aca="true" t="shared" si="0" ref="B26:G26">SUM(B27:B28)</f>
        <v>12793.6</v>
      </c>
      <c r="C26" s="36">
        <f>SUM(C27:C28)</f>
        <v>4770.3</v>
      </c>
      <c r="D26" s="36">
        <f t="shared" si="0"/>
        <v>5133.3</v>
      </c>
      <c r="E26" s="35">
        <f>$D:$D/$B:$B*100</f>
        <v>40.12396823411706</v>
      </c>
      <c r="F26" s="36">
        <f t="shared" si="0"/>
        <v>229.91848966495039</v>
      </c>
      <c r="G26" s="36">
        <f t="shared" si="0"/>
        <v>5835</v>
      </c>
      <c r="H26" s="35">
        <f>$D:$D/$G:$G*100</f>
        <v>87.97429305912597</v>
      </c>
      <c r="I26" s="36">
        <f>SUM(I27:I28)</f>
        <v>1359.2</v>
      </c>
    </row>
    <row r="27" spans="1:9" ht="12.75">
      <c r="A27" s="3" t="s">
        <v>121</v>
      </c>
      <c r="B27" s="37">
        <v>7853.3</v>
      </c>
      <c r="C27" s="37">
        <v>4020.3</v>
      </c>
      <c r="D27" s="37">
        <v>4190.7</v>
      </c>
      <c r="E27" s="38">
        <f>$D:$D/$B:$B*100</f>
        <v>53.362280824621486</v>
      </c>
      <c r="F27" s="38">
        <f>$D:$D/$C:$C*100</f>
        <v>104.23848966495038</v>
      </c>
      <c r="G27" s="37">
        <v>5117.2</v>
      </c>
      <c r="H27" s="38">
        <f>$D:$D/$G:$G*100</f>
        <v>81.89439537246932</v>
      </c>
      <c r="I27" s="37">
        <v>1292.7</v>
      </c>
    </row>
    <row r="28" spans="1:9" ht="12.75">
      <c r="A28" s="3" t="s">
        <v>122</v>
      </c>
      <c r="B28" s="37">
        <v>4940.3</v>
      </c>
      <c r="C28" s="37">
        <v>750</v>
      </c>
      <c r="D28" s="37">
        <v>942.6</v>
      </c>
      <c r="E28" s="38">
        <f>$D:$D/$B:$B*100</f>
        <v>19.079812966823877</v>
      </c>
      <c r="F28" s="38">
        <f>$D:$D/$C:$C*100</f>
        <v>125.68</v>
      </c>
      <c r="G28" s="37">
        <v>717.8</v>
      </c>
      <c r="H28" s="38">
        <f>$D:$D/$G:$G*100</f>
        <v>131.31791585399836</v>
      </c>
      <c r="I28" s="37">
        <v>66.5</v>
      </c>
    </row>
    <row r="29" spans="1:9" ht="12.75">
      <c r="A29" s="6" t="s">
        <v>13</v>
      </c>
      <c r="B29" s="66">
        <f>$30:$30+$32:$32</f>
        <v>11580</v>
      </c>
      <c r="C29" s="66">
        <f>$30:$30+$32:$32</f>
        <v>5395</v>
      </c>
      <c r="D29" s="66">
        <f>$30:$30+$32:$32</f>
        <v>5455.4</v>
      </c>
      <c r="E29" s="35">
        <f>$D:$D/$B:$B*100</f>
        <v>47.11053540587219</v>
      </c>
      <c r="F29" s="35">
        <f>$D:$D/$C:$C*100</f>
        <v>101.11955514365152</v>
      </c>
      <c r="G29" s="66">
        <f>$30:$30+$32:$32</f>
        <v>5416.6</v>
      </c>
      <c r="H29" s="35">
        <f>$D:$D/$G:$G*100</f>
        <v>100.71631650851086</v>
      </c>
      <c r="I29" s="66">
        <f>$30:$30+$32:$32</f>
        <v>989.3</v>
      </c>
    </row>
    <row r="30" spans="1:9" ht="24.75" customHeight="1">
      <c r="A30" s="3" t="s">
        <v>14</v>
      </c>
      <c r="B30" s="37">
        <v>11480</v>
      </c>
      <c r="C30" s="37">
        <v>5300</v>
      </c>
      <c r="D30" s="37">
        <v>5320.4</v>
      </c>
      <c r="E30" s="38">
        <f>$D:$D/$B:$B*100</f>
        <v>46.34494773519163</v>
      </c>
      <c r="F30" s="38">
        <f>$D:$D/$C:$C*100</f>
        <v>100.38490566037734</v>
      </c>
      <c r="G30" s="37">
        <v>5416.6</v>
      </c>
      <c r="H30" s="38">
        <f>$D:$D/$G:$G*100</f>
        <v>98.22397814126941</v>
      </c>
      <c r="I30" s="37">
        <v>949.3</v>
      </c>
    </row>
    <row r="31" spans="1:9" ht="12.75" customHeight="1" hidden="1">
      <c r="A31" s="5" t="s">
        <v>104</v>
      </c>
      <c r="B31" s="37"/>
      <c r="C31" s="37"/>
      <c r="D31" s="37"/>
      <c r="E31" s="38"/>
      <c r="F31" s="38"/>
      <c r="G31" s="37"/>
      <c r="H31" s="35"/>
      <c r="I31" s="37"/>
    </row>
    <row r="32" spans="1:9" ht="25.5">
      <c r="A32" s="3" t="s">
        <v>15</v>
      </c>
      <c r="B32" s="37">
        <v>100</v>
      </c>
      <c r="C32" s="37">
        <v>95</v>
      </c>
      <c r="D32" s="37">
        <v>135</v>
      </c>
      <c r="E32" s="38">
        <f>$D:$D/$B:$B*100</f>
        <v>135</v>
      </c>
      <c r="F32" s="38">
        <f>$D:$D/$C:$C*100</f>
        <v>142.10526315789474</v>
      </c>
      <c r="G32" s="37">
        <v>0</v>
      </c>
      <c r="H32" s="38" t="e">
        <f>$D:$D/$G:$G*100</f>
        <v>#DIV/0!</v>
      </c>
      <c r="I32" s="37">
        <v>40</v>
      </c>
    </row>
    <row r="33" spans="1:9" ht="25.5">
      <c r="A33" s="8" t="s">
        <v>16</v>
      </c>
      <c r="B33" s="66">
        <f>$34:$34+$35:$35</f>
        <v>0</v>
      </c>
      <c r="C33" s="66">
        <f>$34:$34+$35:$35</f>
        <v>0</v>
      </c>
      <c r="D33" s="66">
        <f>$34:$34+$35:$35</f>
        <v>0.30000000000000004</v>
      </c>
      <c r="E33" s="35">
        <v>0</v>
      </c>
      <c r="F33" s="35">
        <v>0</v>
      </c>
      <c r="G33" s="66">
        <f>$34:$34+$35:$35</f>
        <v>0.7999999999999999</v>
      </c>
      <c r="H33" s="38">
        <v>0</v>
      </c>
      <c r="I33" s="66">
        <f>$34:$34+$35:$35</f>
        <v>0</v>
      </c>
    </row>
    <row r="34" spans="1:9" ht="25.5">
      <c r="A34" s="3" t="s">
        <v>17</v>
      </c>
      <c r="B34" s="37">
        <v>0</v>
      </c>
      <c r="C34" s="37">
        <v>0</v>
      </c>
      <c r="D34" s="37">
        <v>0.1</v>
      </c>
      <c r="E34" s="38">
        <v>0</v>
      </c>
      <c r="F34" s="38">
        <v>0</v>
      </c>
      <c r="G34" s="37">
        <v>0.1</v>
      </c>
      <c r="H34" s="38">
        <v>0</v>
      </c>
      <c r="I34" s="37">
        <v>0</v>
      </c>
    </row>
    <row r="35" spans="1:9" ht="25.5">
      <c r="A35" s="3" t="s">
        <v>18</v>
      </c>
      <c r="B35" s="37">
        <v>0</v>
      </c>
      <c r="C35" s="37">
        <v>0</v>
      </c>
      <c r="D35" s="37">
        <v>0.2</v>
      </c>
      <c r="E35" s="38">
        <v>0</v>
      </c>
      <c r="F35" s="38">
        <v>0</v>
      </c>
      <c r="G35" s="37">
        <v>0.7</v>
      </c>
      <c r="H35" s="38">
        <v>0</v>
      </c>
      <c r="I35" s="37">
        <v>0</v>
      </c>
    </row>
    <row r="36" spans="1:9" ht="38.25">
      <c r="A36" s="8" t="s">
        <v>19</v>
      </c>
      <c r="B36" s="66">
        <f>$37:$37+$39:$39+$41:$41+B40</f>
        <v>82664.4</v>
      </c>
      <c r="C36" s="66">
        <f>$37:$37+$39:$39+$41:$41+C40</f>
        <v>33638.5</v>
      </c>
      <c r="D36" s="66">
        <f>SUM(D37:D41)</f>
        <v>37847.2</v>
      </c>
      <c r="E36" s="35">
        <f>$D:$D/$B:$B*100</f>
        <v>45.78415859789704</v>
      </c>
      <c r="F36" s="35">
        <f>$D:$D/$C:$C*100</f>
        <v>112.51155669842589</v>
      </c>
      <c r="G36" s="66">
        <f>$37:$37+G38+$39:$39+$41:$41+G40</f>
        <v>48145.5</v>
      </c>
      <c r="H36" s="35">
        <f>$D:$D/$G:$G*100</f>
        <v>78.6100466294877</v>
      </c>
      <c r="I36" s="66">
        <f>SUM(I37:I41)</f>
        <v>8255.3</v>
      </c>
    </row>
    <row r="37" spans="1:9" ht="76.5">
      <c r="A37" s="5" t="s">
        <v>97</v>
      </c>
      <c r="B37" s="37">
        <v>55363.4</v>
      </c>
      <c r="C37" s="37">
        <v>22443.5</v>
      </c>
      <c r="D37" s="37">
        <v>25929.5</v>
      </c>
      <c r="E37" s="38">
        <f>$D:$D/$B:$B*100</f>
        <v>46.83509322043082</v>
      </c>
      <c r="F37" s="38">
        <f>$D:$D/$C:$C*100</f>
        <v>115.53233675674473</v>
      </c>
      <c r="G37" s="37">
        <v>35230</v>
      </c>
      <c r="H37" s="38">
        <f>$D:$D/$G:$G*100</f>
        <v>73.60062446778313</v>
      </c>
      <c r="I37" s="37">
        <v>5681.7</v>
      </c>
    </row>
    <row r="38" spans="1:9" ht="84" customHeight="1">
      <c r="A38" s="5" t="s">
        <v>126</v>
      </c>
      <c r="B38" s="37">
        <v>0</v>
      </c>
      <c r="C38" s="37">
        <v>0</v>
      </c>
      <c r="D38" s="37">
        <v>0</v>
      </c>
      <c r="E38" s="38">
        <v>0</v>
      </c>
      <c r="F38" s="38">
        <v>0</v>
      </c>
      <c r="G38" s="37">
        <v>0</v>
      </c>
      <c r="H38" s="38">
        <v>0</v>
      </c>
      <c r="I38" s="37">
        <v>0</v>
      </c>
    </row>
    <row r="39" spans="1:9" ht="38.25">
      <c r="A39" s="3" t="s">
        <v>133</v>
      </c>
      <c r="B39" s="37">
        <v>22000</v>
      </c>
      <c r="C39" s="37">
        <v>9165</v>
      </c>
      <c r="D39" s="37">
        <v>9365.2</v>
      </c>
      <c r="E39" s="38">
        <f>$D:$D/$B:$B*100</f>
        <v>42.56909090909091</v>
      </c>
      <c r="F39" s="38">
        <f>$D:$D/$C:$C*100</f>
        <v>102.18439716312058</v>
      </c>
      <c r="G39" s="37">
        <v>10438.1</v>
      </c>
      <c r="H39" s="38">
        <f>$D:$D/$G:$G*100</f>
        <v>89.72130943370921</v>
      </c>
      <c r="I39" s="37">
        <v>1839.6</v>
      </c>
    </row>
    <row r="40" spans="1:9" ht="38.25">
      <c r="A40" s="5" t="s">
        <v>92</v>
      </c>
      <c r="B40" s="37">
        <v>5300</v>
      </c>
      <c r="C40" s="37">
        <v>2030</v>
      </c>
      <c r="D40" s="37">
        <v>2523.4</v>
      </c>
      <c r="E40" s="38">
        <f>$D:$D/$B:$B*100</f>
        <v>47.611320754716985</v>
      </c>
      <c r="F40" s="38">
        <f>$D:$D/$C:$C*100</f>
        <v>124.30541871921183</v>
      </c>
      <c r="G40" s="37">
        <v>2476.4</v>
      </c>
      <c r="H40" s="38">
        <f>$D:$D/$G:$G*100</f>
        <v>101.89791633015668</v>
      </c>
      <c r="I40" s="37">
        <v>706</v>
      </c>
    </row>
    <row r="41" spans="1:9" ht="12.75">
      <c r="A41" s="3" t="s">
        <v>20</v>
      </c>
      <c r="B41" s="37">
        <v>1</v>
      </c>
      <c r="C41" s="37">
        <v>0</v>
      </c>
      <c r="D41" s="37">
        <v>29.1</v>
      </c>
      <c r="E41" s="38">
        <f>$D:$D/$B:$B*100</f>
        <v>2910</v>
      </c>
      <c r="F41" s="38">
        <v>0</v>
      </c>
      <c r="G41" s="37">
        <v>1</v>
      </c>
      <c r="H41" s="38">
        <f>$D:$D/$G:$G*100</f>
        <v>2910</v>
      </c>
      <c r="I41" s="37">
        <v>28</v>
      </c>
    </row>
    <row r="42" spans="1:9" ht="25.5">
      <c r="A42" s="4" t="s">
        <v>21</v>
      </c>
      <c r="B42" s="36">
        <v>6026</v>
      </c>
      <c r="C42" s="36">
        <v>3911</v>
      </c>
      <c r="D42" s="36">
        <v>3181.5</v>
      </c>
      <c r="E42" s="35">
        <f>$D:$D/$B:$B*100</f>
        <v>52.79621639561899</v>
      </c>
      <c r="F42" s="35">
        <f>$D:$D/$C:$C*100</f>
        <v>81.34748146254155</v>
      </c>
      <c r="G42" s="36">
        <v>8330.8</v>
      </c>
      <c r="H42" s="35">
        <f>$D:$D/$G:$G*100</f>
        <v>38.18960964133097</v>
      </c>
      <c r="I42" s="36">
        <v>7.2</v>
      </c>
    </row>
    <row r="43" spans="1:9" ht="25.5">
      <c r="A43" s="13" t="s">
        <v>98</v>
      </c>
      <c r="B43" s="36">
        <v>0</v>
      </c>
      <c r="C43" s="36">
        <v>0</v>
      </c>
      <c r="D43" s="36">
        <v>0</v>
      </c>
      <c r="E43" s="35" t="e">
        <f>$D:$D/$B:$B*100</f>
        <v>#DIV/0!</v>
      </c>
      <c r="F43" s="35" t="e">
        <f>$D:$D/$C:$C*100</f>
        <v>#DIV/0!</v>
      </c>
      <c r="G43" s="36">
        <v>0</v>
      </c>
      <c r="H43" s="35" t="e">
        <f>$D:$D/$G:$G*100</f>
        <v>#DIV/0!</v>
      </c>
      <c r="I43" s="36">
        <v>0</v>
      </c>
    </row>
    <row r="44" spans="1:9" ht="51">
      <c r="A44" s="13" t="s">
        <v>120</v>
      </c>
      <c r="B44" s="36">
        <v>357</v>
      </c>
      <c r="C44" s="36">
        <v>148.7</v>
      </c>
      <c r="D44" s="36">
        <v>114.5</v>
      </c>
      <c r="E44" s="35">
        <f>$D:$D/$B:$B*100</f>
        <v>32.07282913165266</v>
      </c>
      <c r="F44" s="35">
        <f>$D:$D/$C:$C*100</f>
        <v>77.00067249495629</v>
      </c>
      <c r="G44" s="36">
        <v>126.4</v>
      </c>
      <c r="H44" s="35">
        <f>$D:$D/$G:$G*100</f>
        <v>90.58544303797468</v>
      </c>
      <c r="I44" s="36">
        <v>40.9</v>
      </c>
    </row>
    <row r="45" spans="1:9" ht="25.5">
      <c r="A45" s="13" t="s">
        <v>99</v>
      </c>
      <c r="B45" s="36">
        <v>1817</v>
      </c>
      <c r="C45" s="36">
        <v>1586.7</v>
      </c>
      <c r="D45" s="36">
        <v>1884.2</v>
      </c>
      <c r="E45" s="35">
        <f>$D:$D/$B:$B*100</f>
        <v>103.69840396257568</v>
      </c>
      <c r="F45" s="35">
        <f>$D:$D/$C:$C*100</f>
        <v>118.74960610071217</v>
      </c>
      <c r="G45" s="36">
        <v>2620.4</v>
      </c>
      <c r="H45" s="35">
        <f>$D:$D/$G:$G*100</f>
        <v>71.90505266371547</v>
      </c>
      <c r="I45" s="36">
        <v>528.1</v>
      </c>
    </row>
    <row r="46" spans="1:9" ht="25.5">
      <c r="A46" s="8" t="s">
        <v>22</v>
      </c>
      <c r="B46" s="66">
        <f>$47:$47+$48:$48</f>
        <v>18620.8</v>
      </c>
      <c r="C46" s="66">
        <f>$47:$47+$48:$48</f>
        <v>13750</v>
      </c>
      <c r="D46" s="66">
        <f>$47:$47+$48:$48</f>
        <v>14415.1</v>
      </c>
      <c r="E46" s="35">
        <f>$D:$D/$B:$B*100</f>
        <v>77.4139671764908</v>
      </c>
      <c r="F46" s="35">
        <f>$D:$D/$C:$C*100</f>
        <v>104.8370909090909</v>
      </c>
      <c r="G46" s="66">
        <f>$47:$47+$48:$48</f>
        <v>8059.7</v>
      </c>
      <c r="H46" s="35">
        <f>$D:$D/$G:$G*100</f>
        <v>178.8540516396392</v>
      </c>
      <c r="I46" s="66">
        <f>$47:$47+$48:$48</f>
        <v>1574.9</v>
      </c>
    </row>
    <row r="47" spans="1:9" ht="38.25">
      <c r="A47" s="3" t="s">
        <v>23</v>
      </c>
      <c r="B47" s="37">
        <v>14720.8</v>
      </c>
      <c r="C47" s="37">
        <v>11360</v>
      </c>
      <c r="D47" s="37">
        <v>11716.5</v>
      </c>
      <c r="E47" s="38">
        <f>$D:$D/$B:$B*100</f>
        <v>79.59146242052063</v>
      </c>
      <c r="F47" s="38">
        <f>$D:$D/$C:$C*100</f>
        <v>103.13820422535211</v>
      </c>
      <c r="G47" s="37">
        <v>7638.7</v>
      </c>
      <c r="H47" s="38">
        <f>$D:$D/$G:$G*100</f>
        <v>153.38342911752</v>
      </c>
      <c r="I47" s="37">
        <v>597.2</v>
      </c>
    </row>
    <row r="48" spans="1:9" ht="12.75">
      <c r="A48" s="3" t="s">
        <v>24</v>
      </c>
      <c r="B48" s="37">
        <v>3900</v>
      </c>
      <c r="C48" s="37">
        <v>2390</v>
      </c>
      <c r="D48" s="37">
        <v>2698.6</v>
      </c>
      <c r="E48" s="38">
        <f>$D:$D/$B:$B*100</f>
        <v>69.19487179487179</v>
      </c>
      <c r="F48" s="38">
        <f>$D:$D/$C:$C*100</f>
        <v>112.9121338912134</v>
      </c>
      <c r="G48" s="37">
        <v>421</v>
      </c>
      <c r="H48" s="38">
        <f>$D:$D/$G:$G*100</f>
        <v>640.9976247030879</v>
      </c>
      <c r="I48" s="37">
        <v>977.7</v>
      </c>
    </row>
    <row r="49" spans="1:9" ht="12.75">
      <c r="A49" s="4" t="s">
        <v>25</v>
      </c>
      <c r="B49" s="66">
        <f>B50+B51+B52+B53+B54+B55+B56+B57+B58+B59+B60+B61+B62+B63+B64+B65</f>
        <v>8354.3</v>
      </c>
      <c r="C49" s="66">
        <f>C50+C51+C52+C53+C54+C55+C56+C57+C58+C59+C60+C61+C62+C63+C64+C65</f>
        <v>3435</v>
      </c>
      <c r="D49" s="66">
        <f>D50+D51+D52+D53+D54+D55+D56+D57+D58+D59+D60+D61+D62+D63+D64+D65</f>
        <v>4481.5</v>
      </c>
      <c r="E49" s="35">
        <f>$D:$D/$B:$B*100</f>
        <v>53.643034126138645</v>
      </c>
      <c r="F49" s="35">
        <f>$D:$D/$C:$C*100</f>
        <v>130.46579330422125</v>
      </c>
      <c r="G49" s="66">
        <f>G50+G51+G52+G53+G54+G55+G56+G57+G58+G59+G60+G61+G62+G63+G64+G65</f>
        <v>3676</v>
      </c>
      <c r="H49" s="35">
        <f>$D:$D/$G:$G*100</f>
        <v>121.91240478781285</v>
      </c>
      <c r="I49" s="66">
        <f>I50+I51+I52+I53+I54+I55+I56+I57+I58+I59+I60+I61+I62+I63+I64+I65</f>
        <v>725.6</v>
      </c>
    </row>
    <row r="50" spans="1:9" ht="25.5">
      <c r="A50" s="3" t="s">
        <v>26</v>
      </c>
      <c r="B50" s="37">
        <v>290</v>
      </c>
      <c r="C50" s="37">
        <v>111</v>
      </c>
      <c r="D50" s="37">
        <v>89</v>
      </c>
      <c r="E50" s="38">
        <f>$D:$D/$B:$B*100</f>
        <v>30.689655172413794</v>
      </c>
      <c r="F50" s="38">
        <f>$D:$D/$C:$C*100</f>
        <v>80.18018018018019</v>
      </c>
      <c r="G50" s="37">
        <v>107.8</v>
      </c>
      <c r="H50" s="38">
        <f>$D:$D/$G:$G*100</f>
        <v>82.56029684601114</v>
      </c>
      <c r="I50" s="37">
        <v>19.8</v>
      </c>
    </row>
    <row r="51" spans="1:9" ht="25.5">
      <c r="A51" s="3" t="s">
        <v>27</v>
      </c>
      <c r="B51" s="37">
        <v>60</v>
      </c>
      <c r="C51" s="37">
        <v>25</v>
      </c>
      <c r="D51" s="37">
        <v>10</v>
      </c>
      <c r="E51" s="38">
        <f>$D:$D/$B:$B*100</f>
        <v>16.666666666666664</v>
      </c>
      <c r="F51" s="38">
        <f>$D:$D/$C:$C*100</f>
        <v>40</v>
      </c>
      <c r="G51" s="37">
        <v>20</v>
      </c>
      <c r="H51" s="38">
        <f>$D:$D/$G:$G*100</f>
        <v>50</v>
      </c>
      <c r="I51" s="37">
        <v>0</v>
      </c>
    </row>
    <row r="52" spans="1:9" ht="52.5" customHeight="1">
      <c r="A52" s="5" t="s">
        <v>91</v>
      </c>
      <c r="B52" s="37">
        <v>490</v>
      </c>
      <c r="C52" s="37">
        <v>215</v>
      </c>
      <c r="D52" s="37">
        <v>219.6</v>
      </c>
      <c r="E52" s="38">
        <f>$D:$D/$B:$B*100</f>
        <v>44.816326530612244</v>
      </c>
      <c r="F52" s="38">
        <f>$D:$D/$C:$C*100</f>
        <v>102.13953488372091</v>
      </c>
      <c r="G52" s="37">
        <v>229.9</v>
      </c>
      <c r="H52" s="38">
        <f>$D:$D/$G:$G*100</f>
        <v>95.51979121357111</v>
      </c>
      <c r="I52" s="37">
        <v>105.1</v>
      </c>
    </row>
    <row r="53" spans="1:9" ht="52.5" customHeight="1">
      <c r="A53" s="5" t="s">
        <v>134</v>
      </c>
      <c r="B53" s="37">
        <v>0</v>
      </c>
      <c r="C53" s="37">
        <v>0</v>
      </c>
      <c r="D53" s="37">
        <v>16.3</v>
      </c>
      <c r="E53" s="38" t="e">
        <f>$D:$D/$B:$B*100</f>
        <v>#DIV/0!</v>
      </c>
      <c r="F53" s="38" t="e">
        <f>$D:$D/$C:$C*100</f>
        <v>#DIV/0!</v>
      </c>
      <c r="G53" s="37">
        <v>0</v>
      </c>
      <c r="H53" s="38" t="e">
        <f>$D:$D/$G:$G*100</f>
        <v>#DIV/0!</v>
      </c>
      <c r="I53" s="37">
        <v>3.3</v>
      </c>
    </row>
    <row r="54" spans="1:9" ht="25.5">
      <c r="A54" s="3" t="s">
        <v>28</v>
      </c>
      <c r="B54" s="37">
        <v>0</v>
      </c>
      <c r="C54" s="37">
        <v>0</v>
      </c>
      <c r="D54" s="37">
        <v>27.2</v>
      </c>
      <c r="E54" s="38">
        <v>0</v>
      </c>
      <c r="F54" s="38">
        <v>0</v>
      </c>
      <c r="G54" s="37">
        <v>0</v>
      </c>
      <c r="H54" s="38">
        <v>0</v>
      </c>
      <c r="I54" s="37">
        <v>27.2</v>
      </c>
    </row>
    <row r="55" spans="1:9" ht="38.25">
      <c r="A55" s="3" t="s">
        <v>29</v>
      </c>
      <c r="B55" s="37">
        <v>790</v>
      </c>
      <c r="C55" s="37">
        <v>420</v>
      </c>
      <c r="D55" s="37">
        <v>547</v>
      </c>
      <c r="E55" s="38">
        <f>$D:$D/$B:$B*100</f>
        <v>69.24050632911393</v>
      </c>
      <c r="F55" s="38">
        <f>$D:$D/$C:$C*100</f>
        <v>130.23809523809524</v>
      </c>
      <c r="G55" s="37">
        <v>563</v>
      </c>
      <c r="H55" s="38">
        <f>$D:$D/$G:$G*100</f>
        <v>97.15808170515098</v>
      </c>
      <c r="I55" s="37">
        <v>58</v>
      </c>
    </row>
    <row r="56" spans="1:9" ht="63.75">
      <c r="A56" s="3" t="s">
        <v>30</v>
      </c>
      <c r="B56" s="37">
        <v>1600.3</v>
      </c>
      <c r="C56" s="37">
        <v>550</v>
      </c>
      <c r="D56" s="37">
        <v>697.4</v>
      </c>
      <c r="E56" s="38">
        <f>$D:$D/$B:$B*100</f>
        <v>43.579328875835785</v>
      </c>
      <c r="F56" s="38">
        <f>$D:$D/$C:$C*100</f>
        <v>126.8</v>
      </c>
      <c r="G56" s="37">
        <v>693.8</v>
      </c>
      <c r="H56" s="38">
        <f>$D:$D/$G:$G*100</f>
        <v>100.51888152205247</v>
      </c>
      <c r="I56" s="37">
        <v>128.6</v>
      </c>
    </row>
    <row r="57" spans="1:9" ht="25.5">
      <c r="A57" s="3" t="s">
        <v>31</v>
      </c>
      <c r="B57" s="37">
        <v>915</v>
      </c>
      <c r="C57" s="37">
        <v>620</v>
      </c>
      <c r="D57" s="37">
        <v>885</v>
      </c>
      <c r="E57" s="38">
        <f>$D:$D/$B:$B*100</f>
        <v>96.72131147540983</v>
      </c>
      <c r="F57" s="38">
        <v>0</v>
      </c>
      <c r="G57" s="37">
        <v>187.2</v>
      </c>
      <c r="H57" s="38">
        <v>0</v>
      </c>
      <c r="I57" s="37">
        <v>22.5</v>
      </c>
    </row>
    <row r="58" spans="1:9" ht="38.25" customHeight="1" hidden="1">
      <c r="A58" s="3" t="s">
        <v>32</v>
      </c>
      <c r="B58" s="37">
        <v>0</v>
      </c>
      <c r="C58" s="37">
        <v>0</v>
      </c>
      <c r="D58" s="37">
        <v>0</v>
      </c>
      <c r="E58" s="38">
        <v>0</v>
      </c>
      <c r="F58" s="38">
        <v>0</v>
      </c>
      <c r="G58" s="37">
        <v>0</v>
      </c>
      <c r="H58" s="38">
        <v>0</v>
      </c>
      <c r="I58" s="37">
        <v>0</v>
      </c>
    </row>
    <row r="59" spans="1:9" ht="81" customHeight="1" hidden="1">
      <c r="A59" s="3" t="s">
        <v>111</v>
      </c>
      <c r="B59" s="37">
        <v>0</v>
      </c>
      <c r="C59" s="37">
        <v>0</v>
      </c>
      <c r="D59" s="37">
        <v>0</v>
      </c>
      <c r="E59" s="38">
        <v>0</v>
      </c>
      <c r="F59" s="38">
        <v>0</v>
      </c>
      <c r="G59" s="37">
        <v>0</v>
      </c>
      <c r="H59" s="38">
        <v>0</v>
      </c>
      <c r="I59" s="37">
        <v>0</v>
      </c>
    </row>
    <row r="60" spans="1:9" ht="67.5" customHeight="1">
      <c r="A60" s="3" t="s">
        <v>130</v>
      </c>
      <c r="B60" s="37">
        <v>0</v>
      </c>
      <c r="C60" s="37">
        <v>0</v>
      </c>
      <c r="D60" s="37">
        <v>58.3</v>
      </c>
      <c r="E60" s="38" t="e">
        <f>$D:$D/$B:$B*100</f>
        <v>#DIV/0!</v>
      </c>
      <c r="F60" s="38">
        <v>0</v>
      </c>
      <c r="G60" s="37">
        <v>0</v>
      </c>
      <c r="H60" s="38">
        <v>0</v>
      </c>
      <c r="I60" s="37">
        <v>50</v>
      </c>
    </row>
    <row r="61" spans="1:9" ht="78" customHeight="1">
      <c r="A61" s="3" t="s">
        <v>112</v>
      </c>
      <c r="B61" s="37">
        <v>0</v>
      </c>
      <c r="C61" s="37">
        <v>0</v>
      </c>
      <c r="D61" s="37">
        <v>0</v>
      </c>
      <c r="E61" s="38">
        <v>0</v>
      </c>
      <c r="F61" s="38">
        <v>0</v>
      </c>
      <c r="G61" s="37">
        <v>0</v>
      </c>
      <c r="H61" s="38">
        <v>0</v>
      </c>
      <c r="I61" s="37">
        <v>0</v>
      </c>
    </row>
    <row r="62" spans="1:13" ht="80.25" customHeight="1">
      <c r="A62" s="3" t="s">
        <v>102</v>
      </c>
      <c r="B62" s="37">
        <v>1365</v>
      </c>
      <c r="C62" s="37">
        <v>443</v>
      </c>
      <c r="D62" s="37">
        <v>726.1</v>
      </c>
      <c r="E62" s="38">
        <f>$D:$D/$B:$B*100</f>
        <v>53.1941391941392</v>
      </c>
      <c r="F62" s="38">
        <f>$D:$D/$C:$C*100</f>
        <v>163.90519187358916</v>
      </c>
      <c r="G62" s="37">
        <v>495.3</v>
      </c>
      <c r="H62" s="38">
        <f>$D:$D/$G:$G*100</f>
        <v>146.59802140117102</v>
      </c>
      <c r="I62" s="37">
        <v>13.8</v>
      </c>
      <c r="M62" s="43"/>
    </row>
    <row r="63" spans="1:9" ht="42" customHeight="1">
      <c r="A63" s="3" t="s">
        <v>105</v>
      </c>
      <c r="B63" s="37">
        <v>420</v>
      </c>
      <c r="C63" s="37">
        <v>180</v>
      </c>
      <c r="D63" s="37">
        <v>222.2</v>
      </c>
      <c r="E63" s="38">
        <f>$D:$D/$B:$B*100</f>
        <v>52.9047619047619</v>
      </c>
      <c r="F63" s="38">
        <f>$D:$D/$C:$C*100</f>
        <v>123.44444444444444</v>
      </c>
      <c r="G63" s="37">
        <v>360.5</v>
      </c>
      <c r="H63" s="38">
        <f>$D:$D/$G:$G*100</f>
        <v>61.63661581137308</v>
      </c>
      <c r="I63" s="37">
        <v>0</v>
      </c>
    </row>
    <row r="64" spans="1:9" ht="54.75" customHeight="1">
      <c r="A64" s="3" t="s">
        <v>109</v>
      </c>
      <c r="B64" s="37">
        <v>30</v>
      </c>
      <c r="C64" s="37">
        <v>9</v>
      </c>
      <c r="D64" s="37">
        <v>3</v>
      </c>
      <c r="E64" s="38">
        <f>$D:$D/$B:$B*100</f>
        <v>10</v>
      </c>
      <c r="F64" s="38">
        <f>$D:$D/$C:$C*100</f>
        <v>33.33333333333333</v>
      </c>
      <c r="G64" s="37">
        <v>11.3</v>
      </c>
      <c r="H64" s="38">
        <f>$D:$D/$G:$G*100</f>
        <v>26.54867256637168</v>
      </c>
      <c r="I64" s="37">
        <v>0</v>
      </c>
    </row>
    <row r="65" spans="1:9" ht="38.25">
      <c r="A65" s="3" t="s">
        <v>33</v>
      </c>
      <c r="B65" s="37">
        <v>2394</v>
      </c>
      <c r="C65" s="37">
        <v>862</v>
      </c>
      <c r="D65" s="37">
        <v>980.4</v>
      </c>
      <c r="E65" s="38">
        <f>$D:$D/$B:$B*100</f>
        <v>40.95238095238095</v>
      </c>
      <c r="F65" s="38">
        <f>$D:$D/$C:$C*100</f>
        <v>113.7354988399072</v>
      </c>
      <c r="G65" s="37">
        <v>1007.2</v>
      </c>
      <c r="H65" s="38">
        <f>$D:$D/$G:$G*100</f>
        <v>97.33915806195392</v>
      </c>
      <c r="I65" s="37">
        <v>297.3</v>
      </c>
    </row>
    <row r="66" spans="1:9" ht="12.75">
      <c r="A66" s="6" t="s">
        <v>34</v>
      </c>
      <c r="B66" s="36">
        <v>0</v>
      </c>
      <c r="C66" s="36">
        <v>0</v>
      </c>
      <c r="D66" s="36">
        <v>-3.1</v>
      </c>
      <c r="E66" s="35" t="e">
        <f>$D:$D/$B:$B*100</f>
        <v>#DIV/0!</v>
      </c>
      <c r="F66" s="35">
        <v>0</v>
      </c>
      <c r="G66" s="36">
        <v>46.5</v>
      </c>
      <c r="H66" s="35">
        <f>$D:$D/$G:$G*100</f>
        <v>-6.666666666666667</v>
      </c>
      <c r="I66" s="36">
        <v>0.6</v>
      </c>
    </row>
    <row r="67" spans="1:9" ht="12.75">
      <c r="A67" s="8" t="s">
        <v>35</v>
      </c>
      <c r="B67" s="66">
        <f>B66+B49+B46+B42+B36+B33+B29+B24+B20+B7+B43+B44+B45+B15</f>
        <v>523332.29999999993</v>
      </c>
      <c r="C67" s="66">
        <f>C66+C49+C46+C42+C36+C33+C29+C24+C20+C7+C43+C44+C45+C15</f>
        <v>217441.20000000004</v>
      </c>
      <c r="D67" s="66">
        <f>D66+D49+D46+D42+D36+D33+D29+D24+D20+D7+D43+D44+D45+D15</f>
        <v>232985.80000000002</v>
      </c>
      <c r="E67" s="35">
        <f>$D:$D/$B:$B*100</f>
        <v>44.5196675229104</v>
      </c>
      <c r="F67" s="35">
        <f>$D:$D/$C:$C*100</f>
        <v>107.14887519016634</v>
      </c>
      <c r="G67" s="66">
        <f>G66+G49+G46+G42+G36+G33+G29+G24+G20+G7+G43+G44+G45+G15</f>
        <v>209934.69999999998</v>
      </c>
      <c r="H67" s="35">
        <f>$D:$D/$G:$G*100</f>
        <v>110.9801285828403</v>
      </c>
      <c r="I67" s="66">
        <f>I66+I49+I46+I42+I36+I33+I29+I24+I20+I7+I43+I44+I45+I15</f>
        <v>45509.200000000004</v>
      </c>
    </row>
    <row r="68" spans="1:9" ht="12.75">
      <c r="A68" s="8" t="s">
        <v>36</v>
      </c>
      <c r="B68" s="66">
        <f>B69+B74+B75+B76+B77</f>
        <v>1488978.6</v>
      </c>
      <c r="C68" s="66">
        <f>C69+C74+C75+C76+C77</f>
        <v>606365</v>
      </c>
      <c r="D68" s="66">
        <f>D69+D74+D75+D76+D77</f>
        <v>582903.1</v>
      </c>
      <c r="E68" s="35">
        <f>$D:$D/$B:$B*100</f>
        <v>39.147849404954506</v>
      </c>
      <c r="F68" s="35">
        <f>$D:$D/$C:$C*100</f>
        <v>96.13072984093739</v>
      </c>
      <c r="G68" s="66">
        <f>G69+G74+G75+G76+G77</f>
        <v>527876.5</v>
      </c>
      <c r="H68" s="35">
        <f>$D:$D/$G:$G*100</f>
        <v>110.42414276824219</v>
      </c>
      <c r="I68" s="66">
        <f>I69+I74+I75+I76+I77</f>
        <v>176599.1</v>
      </c>
    </row>
    <row r="69" spans="1:9" ht="25.5">
      <c r="A69" s="8" t="s">
        <v>37</v>
      </c>
      <c r="B69" s="66">
        <f>SUM(B70:B73)</f>
        <v>1488405.3</v>
      </c>
      <c r="C69" s="66">
        <f>SUM(C70:C73)</f>
        <v>608434.2</v>
      </c>
      <c r="D69" s="66">
        <f>SUM(D70:D73)</f>
        <v>585161.2</v>
      </c>
      <c r="E69" s="35">
        <f>$D:$D/$B:$B*100</f>
        <v>39.31464097850229</v>
      </c>
      <c r="F69" s="35">
        <f>$D:$D/$C:$C*100</f>
        <v>96.17493559697992</v>
      </c>
      <c r="G69" s="66">
        <f>$70:$70+$71:$71+$72:$72+G73</f>
        <v>534194.7999999999</v>
      </c>
      <c r="H69" s="35">
        <f>$D:$D/$G:$G*100</f>
        <v>109.5407892401798</v>
      </c>
      <c r="I69" s="66">
        <f>SUM(I70:I73)</f>
        <v>176637.5</v>
      </c>
    </row>
    <row r="70" spans="1:9" ht="12.75">
      <c r="A70" s="3" t="s">
        <v>38</v>
      </c>
      <c r="B70" s="37">
        <v>395839.2</v>
      </c>
      <c r="C70" s="37">
        <v>124472.6</v>
      </c>
      <c r="D70" s="37">
        <v>124472.6</v>
      </c>
      <c r="E70" s="38">
        <f>$D:$D/$B:$B*100</f>
        <v>31.44524342207644</v>
      </c>
      <c r="F70" s="38">
        <f>$D:$D/$C:$C*100</f>
        <v>100</v>
      </c>
      <c r="G70" s="37">
        <v>133981.4</v>
      </c>
      <c r="H70" s="38">
        <f>$D:$D/$G:$G*100</f>
        <v>92.9028954765363</v>
      </c>
      <c r="I70" s="37">
        <v>32997.2</v>
      </c>
    </row>
    <row r="71" spans="1:9" ht="12.75">
      <c r="A71" s="3" t="s">
        <v>39</v>
      </c>
      <c r="B71" s="37">
        <v>219339.2</v>
      </c>
      <c r="C71" s="37">
        <v>68303.7</v>
      </c>
      <c r="D71" s="37">
        <v>66218.9</v>
      </c>
      <c r="E71" s="38">
        <f>$D:$D/$B:$B*100</f>
        <v>30.19018032344423</v>
      </c>
      <c r="F71" s="38">
        <f>$D:$D/$C:$C*100</f>
        <v>96.94774953626231</v>
      </c>
      <c r="G71" s="37">
        <v>27888.8</v>
      </c>
      <c r="H71" s="38">
        <f>$D:$D/$G:$G*100</f>
        <v>237.43904363041796</v>
      </c>
      <c r="I71" s="37">
        <v>16390.7</v>
      </c>
    </row>
    <row r="72" spans="1:9" ht="12.75">
      <c r="A72" s="3" t="s">
        <v>40</v>
      </c>
      <c r="B72" s="37">
        <v>870233.2</v>
      </c>
      <c r="C72" s="37">
        <v>412664.2</v>
      </c>
      <c r="D72" s="37">
        <v>391476</v>
      </c>
      <c r="E72" s="38">
        <f>$D:$D/$B:$B*100</f>
        <v>44.98518328190651</v>
      </c>
      <c r="F72" s="38">
        <f>$D:$D/$C:$C*100</f>
        <v>94.86551050466699</v>
      </c>
      <c r="G72" s="37">
        <v>372324.6</v>
      </c>
      <c r="H72" s="38">
        <f>$D:$D/$G:$G*100</f>
        <v>105.14373748068218</v>
      </c>
      <c r="I72" s="37">
        <v>127249.6</v>
      </c>
    </row>
    <row r="73" spans="1:9" ht="12.75">
      <c r="A73" s="3" t="s">
        <v>125</v>
      </c>
      <c r="B73" s="37">
        <v>2993.7</v>
      </c>
      <c r="C73" s="37">
        <v>2993.7</v>
      </c>
      <c r="D73" s="37">
        <v>2993.7</v>
      </c>
      <c r="E73" s="38">
        <f>$D:$D/$B:$B*100</f>
        <v>100</v>
      </c>
      <c r="F73" s="38">
        <f>$D:$D/$C:$C*100</f>
        <v>100</v>
      </c>
      <c r="G73" s="37">
        <v>0</v>
      </c>
      <c r="H73" s="38" t="e">
        <f>$D:$D/$G:$G*100</f>
        <v>#DIV/0!</v>
      </c>
      <c r="I73" s="37">
        <v>0</v>
      </c>
    </row>
    <row r="74" spans="1:9" ht="30" customHeight="1">
      <c r="A74" s="8" t="s">
        <v>129</v>
      </c>
      <c r="B74" s="36">
        <v>2556</v>
      </c>
      <c r="C74" s="36">
        <v>0</v>
      </c>
      <c r="D74" s="36">
        <v>5</v>
      </c>
      <c r="E74" s="35">
        <v>0</v>
      </c>
      <c r="F74" s="35">
        <v>0</v>
      </c>
      <c r="G74" s="36">
        <v>450</v>
      </c>
      <c r="H74" s="35">
        <v>0</v>
      </c>
      <c r="I74" s="36">
        <v>5</v>
      </c>
    </row>
    <row r="75" spans="1:9" ht="30" customHeight="1">
      <c r="A75" s="8" t="s">
        <v>135</v>
      </c>
      <c r="B75" s="36">
        <v>86.5</v>
      </c>
      <c r="C75" s="36">
        <v>0</v>
      </c>
      <c r="D75" s="36">
        <v>14</v>
      </c>
      <c r="E75" s="35">
        <v>0</v>
      </c>
      <c r="F75" s="35">
        <v>0</v>
      </c>
      <c r="G75" s="36">
        <v>0</v>
      </c>
      <c r="H75" s="35">
        <v>0</v>
      </c>
      <c r="I75" s="36">
        <v>14</v>
      </c>
    </row>
    <row r="76" spans="1:9" ht="66.75" customHeight="1">
      <c r="A76" s="8" t="s">
        <v>127</v>
      </c>
      <c r="B76" s="36">
        <v>0</v>
      </c>
      <c r="C76" s="36">
        <v>0</v>
      </c>
      <c r="D76" s="36">
        <v>21.9</v>
      </c>
      <c r="E76" s="38">
        <v>0</v>
      </c>
      <c r="F76" s="38">
        <v>0</v>
      </c>
      <c r="G76" s="36">
        <v>11.3</v>
      </c>
      <c r="H76" s="38">
        <v>0</v>
      </c>
      <c r="I76" s="36">
        <v>0</v>
      </c>
    </row>
    <row r="77" spans="1:9" ht="24.75" customHeight="1">
      <c r="A77" s="8" t="s">
        <v>42</v>
      </c>
      <c r="B77" s="36">
        <v>-2069.2</v>
      </c>
      <c r="C77" s="36">
        <v>-2069.2</v>
      </c>
      <c r="D77" s="36">
        <v>-2299</v>
      </c>
      <c r="E77" s="35">
        <v>0</v>
      </c>
      <c r="F77" s="35">
        <v>0</v>
      </c>
      <c r="G77" s="36">
        <v>-6779.6</v>
      </c>
      <c r="H77" s="35">
        <f>$D:$D/$G:$G*100</f>
        <v>33.91055519499675</v>
      </c>
      <c r="I77" s="36">
        <v>-57.4</v>
      </c>
    </row>
    <row r="78" spans="1:9" ht="23.25" customHeight="1">
      <c r="A78" s="6" t="s">
        <v>41</v>
      </c>
      <c r="B78" s="66">
        <f>B68+B67</f>
        <v>2012310.9</v>
      </c>
      <c r="C78" s="66">
        <f>C68+C67</f>
        <v>823806.2000000001</v>
      </c>
      <c r="D78" s="66">
        <f>D68+D67</f>
        <v>815888.9</v>
      </c>
      <c r="E78" s="35">
        <f>$D:$D/$B:$B*100</f>
        <v>40.54487306111596</v>
      </c>
      <c r="F78" s="35">
        <f>$D:$D/$C:$C*100</f>
        <v>99.03893658484239</v>
      </c>
      <c r="G78" s="66">
        <f>G68+G67</f>
        <v>737811.2</v>
      </c>
      <c r="H78" s="35">
        <f>$D:$D/$G:$G*100</f>
        <v>110.58234139031775</v>
      </c>
      <c r="I78" s="66">
        <f>I68+I67</f>
        <v>222108.30000000002</v>
      </c>
    </row>
    <row r="79" spans="1:9" ht="24" customHeight="1">
      <c r="A79" s="46" t="s">
        <v>43</v>
      </c>
      <c r="B79" s="47"/>
      <c r="C79" s="47"/>
      <c r="D79" s="47"/>
      <c r="E79" s="47"/>
      <c r="F79" s="47"/>
      <c r="G79" s="47"/>
      <c r="H79" s="47"/>
      <c r="I79" s="48"/>
    </row>
    <row r="80" spans="1:9" ht="12.75">
      <c r="A80" s="14" t="s">
        <v>44</v>
      </c>
      <c r="B80" s="66">
        <f>B81+B82+B83+B84+B85+B86+B87+B88</f>
        <v>195043.69999999998</v>
      </c>
      <c r="C80" s="66">
        <f>C81+C82+C83+C84+C85+C86+C87+C88</f>
        <v>89668.9</v>
      </c>
      <c r="D80" s="66">
        <f>D81+D82+D83+D84+D85+D86+D87+D88</f>
        <v>66386.9</v>
      </c>
      <c r="E80" s="35">
        <f>$D:$D/$B:$B*100</f>
        <v>34.036936337856595</v>
      </c>
      <c r="F80" s="35">
        <f>$D:$D/$C:$C*100</f>
        <v>74.03559093509567</v>
      </c>
      <c r="G80" s="66">
        <f>G81+G82+G83+G84+G85+G86+G87+G88</f>
        <v>61648</v>
      </c>
      <c r="H80" s="35">
        <f>$D:$D/$G:$G*100</f>
        <v>107.68702958733454</v>
      </c>
      <c r="I80" s="66">
        <f>I81+I82+I83+I84+I85+I86+I87+I88</f>
        <v>10407</v>
      </c>
    </row>
    <row r="81" spans="1:9" ht="12.75">
      <c r="A81" s="15" t="s">
        <v>45</v>
      </c>
      <c r="B81" s="67">
        <v>2154.1</v>
      </c>
      <c r="C81" s="67">
        <v>840.9</v>
      </c>
      <c r="D81" s="67">
        <v>754.6</v>
      </c>
      <c r="E81" s="38">
        <f>$D:$D/$B:$B*100</f>
        <v>35.030871361589526</v>
      </c>
      <c r="F81" s="38">
        <f>$D:$D/$C:$C*100</f>
        <v>89.73718634796053</v>
      </c>
      <c r="G81" s="67">
        <v>565.1</v>
      </c>
      <c r="H81" s="38">
        <f>$D:$D/$G:$G*100</f>
        <v>133.53388780746772</v>
      </c>
      <c r="I81" s="67">
        <v>104.9</v>
      </c>
    </row>
    <row r="82" spans="1:9" ht="14.25" customHeight="1">
      <c r="A82" s="15" t="s">
        <v>46</v>
      </c>
      <c r="B82" s="67">
        <v>7025.9</v>
      </c>
      <c r="C82" s="67">
        <v>2803.9</v>
      </c>
      <c r="D82" s="67">
        <v>2243.9</v>
      </c>
      <c r="E82" s="38">
        <f>$D:$D/$B:$B*100</f>
        <v>31.937545367853232</v>
      </c>
      <c r="F82" s="38">
        <f>$D:$D/$C:$C*100</f>
        <v>80.02781839580584</v>
      </c>
      <c r="G82" s="67">
        <v>1968.8</v>
      </c>
      <c r="H82" s="38">
        <f>$D:$D/$G:$G*100</f>
        <v>113.97297846403902</v>
      </c>
      <c r="I82" s="67">
        <v>279.5</v>
      </c>
    </row>
    <row r="83" spans="1:9" ht="25.5">
      <c r="A83" s="15" t="s">
        <v>47</v>
      </c>
      <c r="B83" s="67">
        <v>40636.1</v>
      </c>
      <c r="C83" s="67">
        <v>17664.1</v>
      </c>
      <c r="D83" s="67">
        <v>13869.3</v>
      </c>
      <c r="E83" s="38">
        <f>$D:$D/$B:$B*100</f>
        <v>34.130489884609986</v>
      </c>
      <c r="F83" s="38">
        <f>$D:$D/$C:$C*100</f>
        <v>78.51687886730714</v>
      </c>
      <c r="G83" s="67">
        <v>14215.3</v>
      </c>
      <c r="H83" s="38">
        <f>$D:$D/$G:$G*100</f>
        <v>97.56600282793892</v>
      </c>
      <c r="I83" s="67">
        <v>2657.4</v>
      </c>
    </row>
    <row r="84" spans="1:9" ht="12.75">
      <c r="A84" s="15" t="s">
        <v>93</v>
      </c>
      <c r="B84" s="37">
        <v>23.5</v>
      </c>
      <c r="C84" s="37">
        <v>23.5</v>
      </c>
      <c r="D84" s="37">
        <v>0</v>
      </c>
      <c r="E84" s="38">
        <v>0</v>
      </c>
      <c r="F84" s="38">
        <v>0</v>
      </c>
      <c r="G84" s="37">
        <v>210</v>
      </c>
      <c r="H84" s="38">
        <v>0</v>
      </c>
      <c r="I84" s="37">
        <v>0</v>
      </c>
    </row>
    <row r="85" spans="1:9" ht="25.5">
      <c r="A85" s="3" t="s">
        <v>48</v>
      </c>
      <c r="B85" s="67">
        <v>12177.2</v>
      </c>
      <c r="C85" s="67">
        <v>5012.2</v>
      </c>
      <c r="D85" s="67">
        <v>4236.8</v>
      </c>
      <c r="E85" s="38">
        <f>$D:$D/$B:$B*100</f>
        <v>34.792891633544656</v>
      </c>
      <c r="F85" s="38">
        <f>$D:$D/$C:$C*100</f>
        <v>84.52974741630422</v>
      </c>
      <c r="G85" s="67">
        <v>3371.2</v>
      </c>
      <c r="H85" s="38">
        <f>$D:$D/$G:$G*100</f>
        <v>125.67631703844329</v>
      </c>
      <c r="I85" s="67">
        <v>494.9</v>
      </c>
    </row>
    <row r="86" spans="1:9" ht="12.75">
      <c r="A86" s="15" t="s">
        <v>49</v>
      </c>
      <c r="B86" s="67">
        <v>0</v>
      </c>
      <c r="C86" s="67">
        <v>0</v>
      </c>
      <c r="D86" s="67">
        <v>0</v>
      </c>
      <c r="E86" s="38">
        <v>0</v>
      </c>
      <c r="F86" s="38">
        <v>0</v>
      </c>
      <c r="G86" s="67">
        <v>0</v>
      </c>
      <c r="H86" s="38">
        <v>0</v>
      </c>
      <c r="I86" s="67">
        <v>0</v>
      </c>
    </row>
    <row r="87" spans="1:9" ht="12.75">
      <c r="A87" s="15" t="s">
        <v>50</v>
      </c>
      <c r="B87" s="67">
        <v>1322.6</v>
      </c>
      <c r="C87" s="67">
        <v>0</v>
      </c>
      <c r="D87" s="67">
        <v>0</v>
      </c>
      <c r="E87" s="38">
        <f>$D:$D/$B:$B*100</f>
        <v>0</v>
      </c>
      <c r="F87" s="38">
        <v>0</v>
      </c>
      <c r="G87" s="67">
        <v>0</v>
      </c>
      <c r="H87" s="38">
        <v>0</v>
      </c>
      <c r="I87" s="67">
        <v>0</v>
      </c>
    </row>
    <row r="88" spans="1:9" ht="12.75">
      <c r="A88" s="3" t="s">
        <v>51</v>
      </c>
      <c r="B88" s="67">
        <v>131704.3</v>
      </c>
      <c r="C88" s="67">
        <v>63324.3</v>
      </c>
      <c r="D88" s="67">
        <v>45282.3</v>
      </c>
      <c r="E88" s="38">
        <f>$D:$D/$B:$B*100</f>
        <v>34.38179315329872</v>
      </c>
      <c r="F88" s="38">
        <f>$D:$D/$C:$C*100</f>
        <v>71.50856780098636</v>
      </c>
      <c r="G88" s="67">
        <v>41317.6</v>
      </c>
      <c r="H88" s="38">
        <f>$D:$D/$G:$G*100</f>
        <v>109.59566867388233</v>
      </c>
      <c r="I88" s="67">
        <v>6870.3</v>
      </c>
    </row>
    <row r="89" spans="1:9" ht="12.75">
      <c r="A89" s="14" t="s">
        <v>52</v>
      </c>
      <c r="B89" s="36">
        <v>411.1</v>
      </c>
      <c r="C89" s="36">
        <v>205.3</v>
      </c>
      <c r="D89" s="36">
        <v>117.7</v>
      </c>
      <c r="E89" s="35">
        <f>$D:$D/$B:$B*100</f>
        <v>28.630503527122354</v>
      </c>
      <c r="F89" s="35">
        <f>$D:$D/$C:$C*100</f>
        <v>57.3307355090112</v>
      </c>
      <c r="G89" s="36">
        <v>134.2</v>
      </c>
      <c r="H89" s="35">
        <v>0</v>
      </c>
      <c r="I89" s="36">
        <v>9.7</v>
      </c>
    </row>
    <row r="90" spans="1:9" ht="25.5">
      <c r="A90" s="16" t="s">
        <v>53</v>
      </c>
      <c r="B90" s="36">
        <v>7333</v>
      </c>
      <c r="C90" s="36">
        <v>3236.6</v>
      </c>
      <c r="D90" s="36">
        <v>2500</v>
      </c>
      <c r="E90" s="35">
        <f>$D:$D/$B:$B*100</f>
        <v>34.09245874812491</v>
      </c>
      <c r="F90" s="35">
        <f>$D:$D/$C:$C*100</f>
        <v>77.24154977445468</v>
      </c>
      <c r="G90" s="36">
        <v>2569.3</v>
      </c>
      <c r="H90" s="35">
        <v>0</v>
      </c>
      <c r="I90" s="36">
        <v>420.2</v>
      </c>
    </row>
    <row r="91" spans="1:9" ht="12.75">
      <c r="A91" s="14" t="s">
        <v>54</v>
      </c>
      <c r="B91" s="66">
        <f>B92+B93+B94+B95</f>
        <v>162675.6</v>
      </c>
      <c r="C91" s="66">
        <f>C92+C93+C94+C95</f>
        <v>24634.9</v>
      </c>
      <c r="D91" s="66">
        <f>D92+D93+D94+D95</f>
        <v>17931.9</v>
      </c>
      <c r="E91" s="35">
        <f>$D:$D/$B:$B*100</f>
        <v>11.02310364922582</v>
      </c>
      <c r="F91" s="35">
        <f>$D:$D/$C:$C*100</f>
        <v>72.79063442514482</v>
      </c>
      <c r="G91" s="66">
        <f>G92+G93+G94+G95</f>
        <v>21845.2</v>
      </c>
      <c r="H91" s="35">
        <f>$D:$D/$G:$G*100</f>
        <v>82.08622489150935</v>
      </c>
      <c r="I91" s="66">
        <f>I92+I93+I94+I95</f>
        <v>3419.1</v>
      </c>
    </row>
    <row r="92" spans="1:9" ht="12.75">
      <c r="A92" s="17" t="s">
        <v>124</v>
      </c>
      <c r="B92" s="67">
        <v>0</v>
      </c>
      <c r="C92" s="67">
        <v>0</v>
      </c>
      <c r="D92" s="67">
        <v>0</v>
      </c>
      <c r="E92" s="38">
        <v>0</v>
      </c>
      <c r="F92" s="38">
        <v>0</v>
      </c>
      <c r="G92" s="67">
        <v>0</v>
      </c>
      <c r="H92" s="38">
        <v>0</v>
      </c>
      <c r="I92" s="67">
        <v>0</v>
      </c>
    </row>
    <row r="93" spans="1:9" ht="12.75">
      <c r="A93" s="15" t="s">
        <v>55</v>
      </c>
      <c r="B93" s="67">
        <v>23156.2</v>
      </c>
      <c r="C93" s="67">
        <v>5730</v>
      </c>
      <c r="D93" s="67">
        <v>5217.4</v>
      </c>
      <c r="E93" s="38">
        <f>$D:$D/$B:$B*100</f>
        <v>22.53133070192864</v>
      </c>
      <c r="F93" s="38">
        <f>$D:$D/$C:$C*100</f>
        <v>91.05410122164048</v>
      </c>
      <c r="G93" s="67">
        <v>5117.3</v>
      </c>
      <c r="H93" s="38">
        <f>$D:$D/$G:$G*100</f>
        <v>101.9561096672073</v>
      </c>
      <c r="I93" s="67">
        <v>1324.6</v>
      </c>
    </row>
    <row r="94" spans="1:9" ht="12.75">
      <c r="A94" s="17" t="s">
        <v>100</v>
      </c>
      <c r="B94" s="37">
        <v>134610.4</v>
      </c>
      <c r="C94" s="37">
        <v>17498.7</v>
      </c>
      <c r="D94" s="37">
        <v>11765.5</v>
      </c>
      <c r="E94" s="38">
        <f>$D:$D/$B:$B*100</f>
        <v>8.740409359157987</v>
      </c>
      <c r="F94" s="38">
        <f>$D:$D/$C:$C*100</f>
        <v>67.23642327715773</v>
      </c>
      <c r="G94" s="37">
        <v>16435</v>
      </c>
      <c r="H94" s="38">
        <f>$D:$D/$G:$G*100</f>
        <v>71.58807423182233</v>
      </c>
      <c r="I94" s="37">
        <v>1987.1</v>
      </c>
    </row>
    <row r="95" spans="1:9" ht="12.75">
      <c r="A95" s="15" t="s">
        <v>56</v>
      </c>
      <c r="B95" s="67">
        <v>4909</v>
      </c>
      <c r="C95" s="67">
        <v>1406.2</v>
      </c>
      <c r="D95" s="67">
        <v>949</v>
      </c>
      <c r="E95" s="38">
        <f>$D:$D/$B:$B*100</f>
        <v>19.33183947850886</v>
      </c>
      <c r="F95" s="38">
        <f>$D:$D/$C:$C*100</f>
        <v>67.48684397667472</v>
      </c>
      <c r="G95" s="67">
        <v>292.9</v>
      </c>
      <c r="H95" s="38">
        <f>$D:$D/$G:$G*100</f>
        <v>324.0013656538068</v>
      </c>
      <c r="I95" s="67">
        <v>107.4</v>
      </c>
    </row>
    <row r="96" spans="1:9" ht="12.75">
      <c r="A96" s="14" t="s">
        <v>57</v>
      </c>
      <c r="B96" s="66">
        <f>B97+B98+B99+B100</f>
        <v>253495.1</v>
      </c>
      <c r="C96" s="66">
        <f>C97+C98+C99+C100</f>
        <v>75015</v>
      </c>
      <c r="D96" s="66">
        <f>D97+D98+D99+D100</f>
        <v>39010.3</v>
      </c>
      <c r="E96" s="35">
        <f>$D:$D/$B:$B*100</f>
        <v>15.388975960482076</v>
      </c>
      <c r="F96" s="35">
        <f>$D:$D/$C:$C*100</f>
        <v>52.00333266679997</v>
      </c>
      <c r="G96" s="66">
        <f>G97+G98+G99+G100</f>
        <v>44337.7</v>
      </c>
      <c r="H96" s="35">
        <f>$D:$D/$G:$G*100</f>
        <v>87.98449175306794</v>
      </c>
      <c r="I96" s="66">
        <f>I97+I98+I99+I100</f>
        <v>9046.2</v>
      </c>
    </row>
    <row r="97" spans="1:9" ht="12.75">
      <c r="A97" s="15" t="s">
        <v>58</v>
      </c>
      <c r="B97" s="67">
        <v>39460.6</v>
      </c>
      <c r="C97" s="67">
        <v>24749.3</v>
      </c>
      <c r="D97" s="67">
        <v>1789.2</v>
      </c>
      <c r="E97" s="38">
        <f>$D:$D/$B:$B*100</f>
        <v>4.534142917238968</v>
      </c>
      <c r="F97" s="38">
        <f>$D:$D/$C:$C*100</f>
        <v>7.2292953740105785</v>
      </c>
      <c r="G97" s="67">
        <v>12532.3</v>
      </c>
      <c r="H97" s="38">
        <f>$D:$D/$G:$G*100</f>
        <v>14.276708983985383</v>
      </c>
      <c r="I97" s="67">
        <v>303.6</v>
      </c>
    </row>
    <row r="98" spans="1:9" ht="12.75">
      <c r="A98" s="15" t="s">
        <v>59</v>
      </c>
      <c r="B98" s="67">
        <v>138005.3</v>
      </c>
      <c r="C98" s="67">
        <v>33111</v>
      </c>
      <c r="D98" s="67">
        <v>24627.3</v>
      </c>
      <c r="E98" s="38">
        <f>$D:$D/$B:$B*100</f>
        <v>17.845184206693514</v>
      </c>
      <c r="F98" s="38">
        <f>$D:$D/$C:$C*100</f>
        <v>74.37800126846062</v>
      </c>
      <c r="G98" s="67">
        <v>23074.8</v>
      </c>
      <c r="H98" s="38">
        <f>$D:$D/$G:$G*100</f>
        <v>106.72811898694681</v>
      </c>
      <c r="I98" s="67">
        <v>6746.3</v>
      </c>
    </row>
    <row r="99" spans="1:9" ht="12.75">
      <c r="A99" s="15" t="s">
        <v>60</v>
      </c>
      <c r="B99" s="67">
        <v>75726.8</v>
      </c>
      <c r="C99" s="67">
        <v>16852.3</v>
      </c>
      <c r="D99" s="67">
        <v>12304.4</v>
      </c>
      <c r="E99" s="38">
        <f>$D:$D/$B:$B*100</f>
        <v>16.24840875357205</v>
      </c>
      <c r="F99" s="38">
        <f>$D:$D/$C:$C*100</f>
        <v>73.01317920995947</v>
      </c>
      <c r="G99" s="67">
        <v>8580.6</v>
      </c>
      <c r="H99" s="38">
        <f>$D:$D/$G:$G*100</f>
        <v>143.3978975829196</v>
      </c>
      <c r="I99" s="67">
        <v>1996.3</v>
      </c>
    </row>
    <row r="100" spans="1:9" ht="12.75">
      <c r="A100" s="15" t="s">
        <v>61</v>
      </c>
      <c r="B100" s="67">
        <v>302.4</v>
      </c>
      <c r="C100" s="67">
        <v>302.4</v>
      </c>
      <c r="D100" s="67">
        <v>289.4</v>
      </c>
      <c r="E100" s="38">
        <f>$D:$D/$B:$B*100</f>
        <v>95.7010582010582</v>
      </c>
      <c r="F100" s="38">
        <v>0</v>
      </c>
      <c r="G100" s="67">
        <v>150</v>
      </c>
      <c r="H100" s="38">
        <v>0</v>
      </c>
      <c r="I100" s="67">
        <v>0</v>
      </c>
    </row>
    <row r="101" spans="1:9" ht="18.75" customHeight="1">
      <c r="A101" s="18" t="s">
        <v>139</v>
      </c>
      <c r="B101" s="66">
        <f>B102</f>
        <v>6970.1</v>
      </c>
      <c r="C101" s="66">
        <f>C102</f>
        <v>0</v>
      </c>
      <c r="D101" s="66">
        <f>D102</f>
        <v>0</v>
      </c>
      <c r="E101" s="35">
        <f>$D:$D/$B:$B*100</f>
        <v>0</v>
      </c>
      <c r="F101" s="35">
        <v>0</v>
      </c>
      <c r="G101" s="66">
        <f>G102</f>
        <v>0</v>
      </c>
      <c r="H101" s="35">
        <v>0</v>
      </c>
      <c r="I101" s="66">
        <f>I102</f>
        <v>0</v>
      </c>
    </row>
    <row r="102" spans="1:9" ht="16.5" customHeight="1">
      <c r="A102" s="15" t="s">
        <v>138</v>
      </c>
      <c r="B102" s="67">
        <v>6970.1</v>
      </c>
      <c r="C102" s="67">
        <v>0</v>
      </c>
      <c r="D102" s="67">
        <v>0</v>
      </c>
      <c r="E102" s="38">
        <f>$D:$D/$B:$B*100</f>
        <v>0</v>
      </c>
      <c r="F102" s="38">
        <v>0</v>
      </c>
      <c r="G102" s="67">
        <v>0</v>
      </c>
      <c r="H102" s="38">
        <v>0</v>
      </c>
      <c r="I102" s="67">
        <v>0</v>
      </c>
    </row>
    <row r="103" spans="1:9" ht="12.75">
      <c r="A103" s="18" t="s">
        <v>62</v>
      </c>
      <c r="B103" s="66">
        <f>B104+B105+B106+B107+B108</f>
        <v>1105402.6</v>
      </c>
      <c r="C103" s="66">
        <f>C104+C105+C106+C107+C108</f>
        <v>516692.1</v>
      </c>
      <c r="D103" s="66">
        <f>D104+D105+D106+D107+D108</f>
        <v>509259.9</v>
      </c>
      <c r="E103" s="35">
        <f>$D:$D/$B:$B*100</f>
        <v>46.0700834248083</v>
      </c>
      <c r="F103" s="35">
        <f>$D:$D/$C:$C*100</f>
        <v>98.56158048478002</v>
      </c>
      <c r="G103" s="66">
        <f>G104+G105+G106+G107+G108</f>
        <v>460583.1</v>
      </c>
      <c r="H103" s="35">
        <f>$D:$D/$G:$G*100</f>
        <v>110.56851630031585</v>
      </c>
      <c r="I103" s="66">
        <f>I104+I105+I106+I107+I108</f>
        <v>160699.8</v>
      </c>
    </row>
    <row r="104" spans="1:9" ht="12.75">
      <c r="A104" s="15" t="s">
        <v>63</v>
      </c>
      <c r="B104" s="67">
        <v>449541.5</v>
      </c>
      <c r="C104" s="67">
        <v>211150.2</v>
      </c>
      <c r="D104" s="67">
        <v>208954</v>
      </c>
      <c r="E104" s="38">
        <f>$D:$D/$B:$B*100</f>
        <v>46.48158178944547</v>
      </c>
      <c r="F104" s="38">
        <f>$D:$D/$C:$C*100</f>
        <v>98.95988732191586</v>
      </c>
      <c r="G104" s="67">
        <v>182879.3</v>
      </c>
      <c r="H104" s="38">
        <f>$D:$D/$G:$G*100</f>
        <v>114.25787390918491</v>
      </c>
      <c r="I104" s="67">
        <v>59156.7</v>
      </c>
    </row>
    <row r="105" spans="1:9" ht="12.75">
      <c r="A105" s="15" t="s">
        <v>64</v>
      </c>
      <c r="B105" s="67">
        <v>475713.4</v>
      </c>
      <c r="C105" s="67">
        <v>228566.3</v>
      </c>
      <c r="D105" s="67">
        <v>227911.9</v>
      </c>
      <c r="E105" s="38">
        <f>$D:$D/$B:$B*100</f>
        <v>47.90949760927482</v>
      </c>
      <c r="F105" s="38">
        <f>$D:$D/$C:$C*100</f>
        <v>99.71369357599961</v>
      </c>
      <c r="G105" s="67">
        <v>221330.9</v>
      </c>
      <c r="H105" s="38">
        <f>$D:$D/$G:$G*100</f>
        <v>102.97337606271877</v>
      </c>
      <c r="I105" s="67">
        <v>78789.1</v>
      </c>
    </row>
    <row r="106" spans="1:9" ht="12.75">
      <c r="A106" s="15" t="s">
        <v>128</v>
      </c>
      <c r="B106" s="67">
        <v>93961.9</v>
      </c>
      <c r="C106" s="67">
        <v>46423.6</v>
      </c>
      <c r="D106" s="67">
        <v>45876.7</v>
      </c>
      <c r="E106" s="38">
        <f>$D:$D/$B:$B*100</f>
        <v>48.82478962217665</v>
      </c>
      <c r="F106" s="38">
        <f>$D:$D/$C:$C*100</f>
        <v>98.82193539492845</v>
      </c>
      <c r="G106" s="67">
        <v>32785.9</v>
      </c>
      <c r="H106" s="38">
        <f>$D:$D/$G:$G*100</f>
        <v>139.9281398406022</v>
      </c>
      <c r="I106" s="67">
        <v>15545.9</v>
      </c>
    </row>
    <row r="107" spans="1:9" ht="12.75">
      <c r="A107" s="15" t="s">
        <v>65</v>
      </c>
      <c r="B107" s="67">
        <v>33617.2</v>
      </c>
      <c r="C107" s="67">
        <v>9933.8</v>
      </c>
      <c r="D107" s="67">
        <v>8474.5</v>
      </c>
      <c r="E107" s="38">
        <f>$D:$D/$B:$B*100</f>
        <v>25.208821674618946</v>
      </c>
      <c r="F107" s="38">
        <f>$D:$D/$C:$C*100</f>
        <v>85.30975054863194</v>
      </c>
      <c r="G107" s="67">
        <v>7034.2</v>
      </c>
      <c r="H107" s="38">
        <f>$D:$D/$G:$G*100</f>
        <v>120.47567598305422</v>
      </c>
      <c r="I107" s="67">
        <v>2611.6</v>
      </c>
    </row>
    <row r="108" spans="1:9" ht="12.75">
      <c r="A108" s="15" t="s">
        <v>66</v>
      </c>
      <c r="B108" s="67">
        <v>52568.6</v>
      </c>
      <c r="C108" s="67">
        <v>20618.2</v>
      </c>
      <c r="D108" s="37">
        <v>18042.8</v>
      </c>
      <c r="E108" s="38">
        <f>$D:$D/$B:$B*100</f>
        <v>34.322390172079906</v>
      </c>
      <c r="F108" s="38">
        <f>$D:$D/$C:$C*100</f>
        <v>87.50909390732458</v>
      </c>
      <c r="G108" s="37">
        <v>16552.8</v>
      </c>
      <c r="H108" s="38">
        <f>$D:$D/$G:$G*100</f>
        <v>109.001498235948</v>
      </c>
      <c r="I108" s="37">
        <v>4596.5</v>
      </c>
    </row>
    <row r="109" spans="1:9" ht="31.5" customHeight="1">
      <c r="A109" s="18" t="s">
        <v>67</v>
      </c>
      <c r="B109" s="66">
        <f>B110+B111</f>
        <v>142508.2</v>
      </c>
      <c r="C109" s="66">
        <f>C110+C111</f>
        <v>71582.3</v>
      </c>
      <c r="D109" s="66">
        <f>D110+D111</f>
        <v>57585.2</v>
      </c>
      <c r="E109" s="35">
        <f>$D:$D/$B:$B*100</f>
        <v>40.40834141473964</v>
      </c>
      <c r="F109" s="35">
        <f>$D:$D/$C:$C*100</f>
        <v>80.44614380929363</v>
      </c>
      <c r="G109" s="66">
        <f>G110+G111</f>
        <v>36585.9</v>
      </c>
      <c r="H109" s="35">
        <f>$D:$D/$G:$G*100</f>
        <v>157.3972486668361</v>
      </c>
      <c r="I109" s="66">
        <f>I110+I111</f>
        <v>10873.099999999999</v>
      </c>
    </row>
    <row r="110" spans="1:9" ht="12.75">
      <c r="A110" s="15" t="s">
        <v>68</v>
      </c>
      <c r="B110" s="67">
        <v>135965.5</v>
      </c>
      <c r="C110" s="67">
        <v>69485.5</v>
      </c>
      <c r="D110" s="67">
        <v>56071.7</v>
      </c>
      <c r="E110" s="38">
        <f>$D:$D/$B:$B*100</f>
        <v>41.23965270601733</v>
      </c>
      <c r="F110" s="38">
        <f>$D:$D/$C:$C*100</f>
        <v>80.69554079628124</v>
      </c>
      <c r="G110" s="67">
        <v>35402.8</v>
      </c>
      <c r="H110" s="38">
        <f>$D:$D/$G:$G*100</f>
        <v>158.38210537019668</v>
      </c>
      <c r="I110" s="67">
        <v>10537.3</v>
      </c>
    </row>
    <row r="111" spans="1:9" ht="25.5">
      <c r="A111" s="15" t="s">
        <v>69</v>
      </c>
      <c r="B111" s="67">
        <v>6542.7</v>
      </c>
      <c r="C111" s="67">
        <v>2096.8</v>
      </c>
      <c r="D111" s="67">
        <v>1513.5</v>
      </c>
      <c r="E111" s="38">
        <f>$D:$D/$B:$B*100</f>
        <v>23.132651657572563</v>
      </c>
      <c r="F111" s="38">
        <f>$D:$D/$C:$C*100</f>
        <v>72.18141930560854</v>
      </c>
      <c r="G111" s="67">
        <v>1183.1</v>
      </c>
      <c r="H111" s="38">
        <f>$D:$D/$G:$G*100</f>
        <v>127.92663342067452</v>
      </c>
      <c r="I111" s="67">
        <v>335.8</v>
      </c>
    </row>
    <row r="112" spans="1:9" ht="18.75" customHeight="1">
      <c r="A112" s="18" t="s">
        <v>70</v>
      </c>
      <c r="B112" s="66">
        <f>B113+B114+B115+B116+B117</f>
        <v>144698.5</v>
      </c>
      <c r="C112" s="66">
        <f>C113+C114+C115+C116+C117</f>
        <v>80569.6</v>
      </c>
      <c r="D112" s="66">
        <f>D113+D114+D115+D116+D117</f>
        <v>54866.399999999994</v>
      </c>
      <c r="E112" s="35">
        <f>$D:$D/$B:$B*100</f>
        <v>37.917739299301644</v>
      </c>
      <c r="F112" s="35">
        <f>$D:$D/$C:$C*100</f>
        <v>68.09814123441097</v>
      </c>
      <c r="G112" s="66">
        <f>G113+G114+G115+G116+G117</f>
        <v>47650.200000000004</v>
      </c>
      <c r="H112" s="35">
        <f>$D:$D/$G:$G*100</f>
        <v>115.14411272145759</v>
      </c>
      <c r="I112" s="66">
        <f>I113+I114+I115+I116+I117</f>
        <v>14866</v>
      </c>
    </row>
    <row r="113" spans="1:9" ht="12.75">
      <c r="A113" s="15" t="s">
        <v>71</v>
      </c>
      <c r="B113" s="67">
        <v>1236</v>
      </c>
      <c r="C113" s="67">
        <v>515</v>
      </c>
      <c r="D113" s="67">
        <v>455.3</v>
      </c>
      <c r="E113" s="38">
        <f>$D:$D/$B:$B*100</f>
        <v>36.836569579288025</v>
      </c>
      <c r="F113" s="38">
        <f>$D:$D/$C:$C*100</f>
        <v>88.40776699029126</v>
      </c>
      <c r="G113" s="67">
        <v>385.4</v>
      </c>
      <c r="H113" s="38">
        <f>$D:$D/$G:$G*100</f>
        <v>118.13700051894136</v>
      </c>
      <c r="I113" s="67">
        <v>91.5</v>
      </c>
    </row>
    <row r="114" spans="1:9" ht="12.75">
      <c r="A114" s="15" t="s">
        <v>72</v>
      </c>
      <c r="B114" s="67">
        <v>47071.1</v>
      </c>
      <c r="C114" s="67">
        <v>20820.6</v>
      </c>
      <c r="D114" s="67">
        <v>20820.6</v>
      </c>
      <c r="E114" s="38">
        <f>$D:$D/$B:$B*100</f>
        <v>44.232235915455554</v>
      </c>
      <c r="F114" s="38">
        <f>$D:$D/$C:$C*100</f>
        <v>100</v>
      </c>
      <c r="G114" s="67">
        <v>18171.5</v>
      </c>
      <c r="H114" s="38">
        <f>$D:$D/$G:$G*100</f>
        <v>114.5783231984151</v>
      </c>
      <c r="I114" s="67">
        <v>4239.1</v>
      </c>
    </row>
    <row r="115" spans="1:9" ht="12.75">
      <c r="A115" s="15" t="s">
        <v>73</v>
      </c>
      <c r="B115" s="67">
        <v>34073.2</v>
      </c>
      <c r="C115" s="67">
        <v>20301.7</v>
      </c>
      <c r="D115" s="67">
        <v>12604.6</v>
      </c>
      <c r="E115" s="38">
        <f>$D:$D/$B:$B*100</f>
        <v>36.99270981299086</v>
      </c>
      <c r="F115" s="38">
        <f>$D:$D/$C:$C*100</f>
        <v>62.08642625986987</v>
      </c>
      <c r="G115" s="67">
        <v>9592.4</v>
      </c>
      <c r="H115" s="38">
        <f>$D:$D/$G:$G*100</f>
        <v>131.40194320503733</v>
      </c>
      <c r="I115" s="67">
        <v>3476.7</v>
      </c>
    </row>
    <row r="116" spans="1:9" ht="12.75">
      <c r="A116" s="15" t="s">
        <v>74</v>
      </c>
      <c r="B116" s="37">
        <v>28201.5</v>
      </c>
      <c r="C116" s="37">
        <v>25071.5</v>
      </c>
      <c r="D116" s="37">
        <v>7418.7</v>
      </c>
      <c r="E116" s="38">
        <f>$D:$D/$B:$B*100</f>
        <v>26.3060475506622</v>
      </c>
      <c r="F116" s="38">
        <f>$D:$D/$C:$C*100</f>
        <v>29.59017210777177</v>
      </c>
      <c r="G116" s="37">
        <v>8408.8</v>
      </c>
      <c r="H116" s="38">
        <f>$D:$D/$G:$G*100</f>
        <v>88.2254305013795</v>
      </c>
      <c r="I116" s="37">
        <v>3955.4</v>
      </c>
    </row>
    <row r="117" spans="1:9" ht="12.75">
      <c r="A117" s="15" t="s">
        <v>75</v>
      </c>
      <c r="B117" s="67">
        <v>34116.7</v>
      </c>
      <c r="C117" s="67">
        <v>13860.8</v>
      </c>
      <c r="D117" s="67">
        <v>13567.2</v>
      </c>
      <c r="E117" s="38">
        <f>$D:$D/$B:$B*100</f>
        <v>39.767034912520856</v>
      </c>
      <c r="F117" s="38">
        <f>$D:$D/$C:$C*100</f>
        <v>97.8817961445227</v>
      </c>
      <c r="G117" s="67">
        <v>11092.1</v>
      </c>
      <c r="H117" s="38">
        <f>$D:$D/$G:$G*100</f>
        <v>122.31407938983601</v>
      </c>
      <c r="I117" s="67">
        <v>3103.3</v>
      </c>
    </row>
    <row r="118" spans="1:9" ht="16.5" customHeight="1">
      <c r="A118" s="18" t="s">
        <v>82</v>
      </c>
      <c r="B118" s="36">
        <f>B119+B120+B121</f>
        <v>56228.7</v>
      </c>
      <c r="C118" s="36">
        <f>C119+C120+C121</f>
        <v>26089.9</v>
      </c>
      <c r="D118" s="36">
        <f>D119+D120+D121</f>
        <v>23757.100000000002</v>
      </c>
      <c r="E118" s="35">
        <f>$D:$D/$B:$B*100</f>
        <v>42.25084343049013</v>
      </c>
      <c r="F118" s="35">
        <f>$D:$D/$C:$C*100</f>
        <v>91.05860888696392</v>
      </c>
      <c r="G118" s="36">
        <f>G119+G120+G121</f>
        <v>18868.899999999998</v>
      </c>
      <c r="H118" s="35">
        <f>$D:$D/$G:$G*100</f>
        <v>125.90612065356224</v>
      </c>
      <c r="I118" s="36">
        <f>I119+I120+I121</f>
        <v>6418.700000000001</v>
      </c>
    </row>
    <row r="119" spans="1:9" ht="12.75">
      <c r="A119" s="11" t="s">
        <v>83</v>
      </c>
      <c r="B119" s="37">
        <v>40712.7</v>
      </c>
      <c r="C119" s="37">
        <v>19272.7</v>
      </c>
      <c r="D119" s="37">
        <v>17971.9</v>
      </c>
      <c r="E119" s="38">
        <f>$D:$D/$B:$B*100</f>
        <v>44.14322803449539</v>
      </c>
      <c r="F119" s="38">
        <f>$D:$D/$C:$C*100</f>
        <v>93.25055648663654</v>
      </c>
      <c r="G119" s="37">
        <v>14016.2</v>
      </c>
      <c r="H119" s="38">
        <f>$D:$D/$G:$G*100</f>
        <v>128.22234271771237</v>
      </c>
      <c r="I119" s="37">
        <v>5154.3</v>
      </c>
    </row>
    <row r="120" spans="1:9" ht="12.75">
      <c r="A120" s="19" t="s">
        <v>84</v>
      </c>
      <c r="B120" s="37">
        <v>12590.3</v>
      </c>
      <c r="C120" s="37">
        <v>5554.8</v>
      </c>
      <c r="D120" s="37">
        <v>4687.3</v>
      </c>
      <c r="E120" s="38">
        <f>$D:$D/$B:$B*100</f>
        <v>37.22945442126082</v>
      </c>
      <c r="F120" s="38">
        <f>$D:$D/$C:$C*100</f>
        <v>84.38287607114567</v>
      </c>
      <c r="G120" s="37">
        <v>4178.9</v>
      </c>
      <c r="H120" s="38">
        <v>0</v>
      </c>
      <c r="I120" s="37">
        <v>1137.8</v>
      </c>
    </row>
    <row r="121" spans="1:9" ht="24.75" customHeight="1">
      <c r="A121" s="20" t="s">
        <v>94</v>
      </c>
      <c r="B121" s="37">
        <v>2925.7</v>
      </c>
      <c r="C121" s="37">
        <v>1262.4</v>
      </c>
      <c r="D121" s="37">
        <v>1097.9</v>
      </c>
      <c r="E121" s="38">
        <f>$D:$D/$B:$B*100</f>
        <v>37.52606213897529</v>
      </c>
      <c r="F121" s="38">
        <f>$D:$D/$C:$C*100</f>
        <v>86.9692648922687</v>
      </c>
      <c r="G121" s="37">
        <v>673.8</v>
      </c>
      <c r="H121" s="38"/>
      <c r="I121" s="37">
        <v>126.6</v>
      </c>
    </row>
    <row r="122" spans="1:9" ht="25.5">
      <c r="A122" s="21" t="s">
        <v>110</v>
      </c>
      <c r="B122" s="36">
        <f aca="true" t="shared" si="1" ref="B122:I122">B123</f>
        <v>0</v>
      </c>
      <c r="C122" s="36">
        <f t="shared" si="1"/>
        <v>0</v>
      </c>
      <c r="D122" s="36">
        <f t="shared" si="1"/>
        <v>0</v>
      </c>
      <c r="E122" s="36">
        <f t="shared" si="1"/>
        <v>0</v>
      </c>
      <c r="F122" s="36">
        <f t="shared" si="1"/>
        <v>0</v>
      </c>
      <c r="G122" s="36">
        <f t="shared" si="1"/>
        <v>4</v>
      </c>
      <c r="H122" s="36">
        <f t="shared" si="1"/>
        <v>0</v>
      </c>
      <c r="I122" s="36">
        <f t="shared" si="1"/>
        <v>0</v>
      </c>
    </row>
    <row r="123" spans="1:9" ht="26.25" customHeight="1">
      <c r="A123" s="20" t="s">
        <v>110</v>
      </c>
      <c r="B123" s="37">
        <v>0</v>
      </c>
      <c r="C123" s="37">
        <v>0</v>
      </c>
      <c r="D123" s="37">
        <v>0</v>
      </c>
      <c r="E123" s="38">
        <v>0</v>
      </c>
      <c r="F123" s="38">
        <v>0</v>
      </c>
      <c r="G123" s="67">
        <v>4</v>
      </c>
      <c r="H123" s="38">
        <v>0</v>
      </c>
      <c r="I123" s="37">
        <v>0</v>
      </c>
    </row>
    <row r="124" spans="1:9" ht="26.25" customHeight="1">
      <c r="A124" s="44" t="s">
        <v>76</v>
      </c>
      <c r="B124" s="39">
        <f>B80+B89+B90+B91+B96+B101+B103+B109+B112+B118+B122</f>
        <v>2074766.6</v>
      </c>
      <c r="C124" s="39">
        <f>C80+C89+C90+C91+C96+C101+C103+C109+C112+C118+C122</f>
        <v>887694.6000000001</v>
      </c>
      <c r="D124" s="39">
        <f>D80+D89+D90+D91+D96+D101+D103+D109+D112+D118+D122</f>
        <v>771415.4</v>
      </c>
      <c r="E124" s="45">
        <f>$D:$D/$B:$B*100</f>
        <v>37.18082795433472</v>
      </c>
      <c r="F124" s="45">
        <f>$D:$D/$C:$C*100</f>
        <v>86.90099049830876</v>
      </c>
      <c r="G124" s="39">
        <f>G80+G89+G90+G91+G96+G101+G103+G109+G112+G118+G122</f>
        <v>694226.5</v>
      </c>
      <c r="H124" s="45">
        <f>$D:$D/$G:$G*100</f>
        <v>111.1186910900117</v>
      </c>
      <c r="I124" s="39">
        <f>I80+I89+I90+I91+I96+I101+I103+I109+I112+I118+I122</f>
        <v>216159.80000000002</v>
      </c>
    </row>
    <row r="125" spans="1:9" ht="62.25" customHeight="1">
      <c r="A125" s="22" t="s">
        <v>77</v>
      </c>
      <c r="B125" s="39">
        <f>B78-B124</f>
        <v>-62455.700000000186</v>
      </c>
      <c r="C125" s="39">
        <f>C78-C124</f>
        <v>-63888.40000000002</v>
      </c>
      <c r="D125" s="39">
        <f>D78-D124</f>
        <v>44473.5</v>
      </c>
      <c r="E125" s="39"/>
      <c r="F125" s="39"/>
      <c r="G125" s="39">
        <f>G78-G124</f>
        <v>43584.69999999995</v>
      </c>
      <c r="H125" s="39"/>
      <c r="I125" s="39">
        <f>I78-I124</f>
        <v>5948.5</v>
      </c>
    </row>
    <row r="126" spans="1:9" ht="26.25" customHeight="1">
      <c r="A126" s="3" t="s">
        <v>78</v>
      </c>
      <c r="B126" s="37" t="s">
        <v>132</v>
      </c>
      <c r="C126" s="37"/>
      <c r="D126" s="37" t="s">
        <v>140</v>
      </c>
      <c r="E126" s="37"/>
      <c r="F126" s="37"/>
      <c r="G126" s="37"/>
      <c r="H126" s="36"/>
      <c r="I126" s="37"/>
    </row>
    <row r="127" spans="1:9" ht="24" customHeight="1">
      <c r="A127" s="8" t="s">
        <v>79</v>
      </c>
      <c r="B127" s="36">
        <v>89655.5</v>
      </c>
      <c r="C127" s="37"/>
      <c r="D127" s="36">
        <v>134129</v>
      </c>
      <c r="E127" s="37"/>
      <c r="F127" s="37"/>
      <c r="G127" s="68"/>
      <c r="H127" s="42"/>
      <c r="I127" s="36">
        <v>5948.5</v>
      </c>
    </row>
    <row r="128" spans="1:9" ht="12.75">
      <c r="A128" s="3" t="s">
        <v>7</v>
      </c>
      <c r="B128" s="37"/>
      <c r="C128" s="37"/>
      <c r="D128" s="37"/>
      <c r="E128" s="37"/>
      <c r="F128" s="37"/>
      <c r="G128" s="37"/>
      <c r="H128" s="42"/>
      <c r="I128" s="37"/>
    </row>
    <row r="129" spans="1:9" ht="12" customHeight="1">
      <c r="A129" s="10" t="s">
        <v>80</v>
      </c>
      <c r="B129" s="37">
        <v>3562.9</v>
      </c>
      <c r="C129" s="37"/>
      <c r="D129" s="37">
        <v>17980.5</v>
      </c>
      <c r="E129" s="37"/>
      <c r="F129" s="37"/>
      <c r="G129" s="37"/>
      <c r="H129" s="42"/>
      <c r="I129" s="37">
        <v>6495.8</v>
      </c>
    </row>
    <row r="130" spans="1:9" ht="12.75">
      <c r="A130" s="3" t="s">
        <v>81</v>
      </c>
      <c r="B130" s="37">
        <v>86092.6</v>
      </c>
      <c r="C130" s="37"/>
      <c r="D130" s="37">
        <v>116148.5</v>
      </c>
      <c r="E130" s="37"/>
      <c r="F130" s="37"/>
      <c r="G130" s="37"/>
      <c r="H130" s="42"/>
      <c r="I130" s="37">
        <v>-547.3</v>
      </c>
    </row>
    <row r="131" spans="1:9" ht="12.75" hidden="1">
      <c r="A131" s="5" t="s">
        <v>106</v>
      </c>
      <c r="B131" s="40"/>
      <c r="C131" s="40"/>
      <c r="D131" s="40"/>
      <c r="E131" s="40"/>
      <c r="F131" s="40"/>
      <c r="G131" s="40"/>
      <c r="H131" s="41"/>
      <c r="I131" s="40"/>
    </row>
    <row r="132" ht="12" customHeight="1">
      <c r="A132" s="23"/>
    </row>
    <row r="133" spans="1:2" ht="12.75" hidden="1">
      <c r="A133" s="24"/>
      <c r="B133" s="69"/>
    </row>
    <row r="134" spans="1:9" ht="31.5" hidden="1">
      <c r="A134" s="25" t="s">
        <v>118</v>
      </c>
      <c r="B134" s="33"/>
      <c r="C134" s="33"/>
      <c r="D134" s="33"/>
      <c r="E134" s="33"/>
      <c r="F134" s="33"/>
      <c r="G134" s="33"/>
      <c r="H134" s="33" t="s">
        <v>101</v>
      </c>
      <c r="I134" s="34"/>
    </row>
    <row r="135" spans="1:9" ht="12.75">
      <c r="A135" s="24"/>
      <c r="B135" s="34"/>
      <c r="C135" s="34"/>
      <c r="D135" s="34"/>
      <c r="E135" s="34"/>
      <c r="F135" s="34"/>
      <c r="G135" s="34"/>
      <c r="H135" s="34"/>
      <c r="I135" s="34"/>
    </row>
    <row r="137" ht="12.75">
      <c r="A137" s="31" t="s">
        <v>107</v>
      </c>
    </row>
  </sheetData>
  <sheetProtection/>
  <mergeCells count="14">
    <mergeCell ref="B9:B10"/>
    <mergeCell ref="C9:C10"/>
    <mergeCell ref="D9:D10"/>
    <mergeCell ref="E9:E10"/>
    <mergeCell ref="A79:I79"/>
    <mergeCell ref="A1:H1"/>
    <mergeCell ref="A2:H2"/>
    <mergeCell ref="A3:H3"/>
    <mergeCell ref="A6:I6"/>
    <mergeCell ref="H9:H10"/>
    <mergeCell ref="I9:I10"/>
    <mergeCell ref="G9:G10"/>
    <mergeCell ref="F9:F10"/>
    <mergeCell ref="A9:A10"/>
  </mergeCells>
  <printOptions/>
  <pageMargins left="0.3937007874015748" right="0.15748031496062992" top="0.1968503937007874" bottom="0.11811023622047245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gorfo1</cp:lastModifiedBy>
  <cp:lastPrinted>2019-06-05T04:16:49Z</cp:lastPrinted>
  <dcterms:created xsi:type="dcterms:W3CDTF">2010-09-10T01:16:58Z</dcterms:created>
  <dcterms:modified xsi:type="dcterms:W3CDTF">2019-06-05T04:20:42Z</dcterms:modified>
  <cp:category/>
  <cp:version/>
  <cp:contentType/>
  <cp:contentStatus/>
</cp:coreProperties>
</file>