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35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<sst xmlns="http://schemas.openxmlformats.org/spreadsheetml/2006/main" count="146" uniqueCount="145">
  <si>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</si>
  <si>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</si>
  <si>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</si>
  <si>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</si>
  <si>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</si>
  <si>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</si>
  <si>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</si>
  <si>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</si>
  <si>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</si>
  <si>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</si>
  <si>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</si>
  <si>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</si>
  <si>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</si>
  <si>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</si>
  <si>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</si>
  <si>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</si>
  <si>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</si>
  <si>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</si>
  <si>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</si>
  <si>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</si>
  <si>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</si>
  <si>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</si>
  <si>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</si>
  <si>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</si>
  <si>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</si>
  <si>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</si>
  <si>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</si>
  <si>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</si>
  <si>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</si>
  <si>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</si>
  <si>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</si>
  <si>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</si>
  <si>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</si>
  <si>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</si>
  <si>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</si>
  <si>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</si>
  <si>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</si>
  <si>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</si>
  <si>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</si>
  <si>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</si>
  <si>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</si>
  <si>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</si>
  <si>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</si>
  <si>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</si>
  <si>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</si>
  <si>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</si>
  <si>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</si>
  <si>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</si>
  <si>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</si>
  <si>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</si>
  <si>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</si>
  <si>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</si>
  <si>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</si>
  <si>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</si>
  <si>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</si>
  <si>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</si>
  <si>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</si>
  <si>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</si>
  <si>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</si>
  <si>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</si>
  <si>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</si>
  <si>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</si>
  <si>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</si>
  <si>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</si>
  <si>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</si>
  <si>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</si>
  <si>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</si>
  <si>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</si>
  <si>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</si>
  <si>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</si>
  <si>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</si>
  <si>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</si>
  <si>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</si>
  <si>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</si>
  <si>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</si>
  <si>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</si>
  <si>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</si>
  <si>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</si>
  <si>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</si>
  <si>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</si>
  <si>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</si>
  <si>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</si>
  <si>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</si>
  <si>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</si>
  <si>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</si>
  <si>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</si>
  <si>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</si>
  <si>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</si>
  <si>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</si>
  <si>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</si>
  <si>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</si>
  <si>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</si>
  <si>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</si>
  <si>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</si>
  <si>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</si>
  <si>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</si>
  <si>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</si>
  <si>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</si>
  <si>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</si>
  <si>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</si>
  <si>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</si>
  <si>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</si>
  <si>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</si>
  <si>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</si>
  <si>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</si>
  <si>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</si>
  <si>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</si>
  <si>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</si>
  <si>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</si>
  <si>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</si>
  <si>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</si>
  <si>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</si>
  <si>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</si>
  <si>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</si>
  <si>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</si>
  <si>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</si>
  <si>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</si>
  <si>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</si>
  <si>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</si>
  <si>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Факт за аналогичный период 2019 г.</t>
  </si>
  <si>
    <t>Охрана объектов растительного и животного мира и среды их обитания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</si>
  <si>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01083)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</si>
  <si>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</si>
  <si>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(1 16 01093)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</si>
  <si>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</si>
  <si>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(1 16 01123)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</si>
  <si>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</si>
  <si>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</si>
  <si>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</si>
  <si>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07010)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</si>
  <si>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</si>
  <si>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</si>
  <si>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</si>
  <si>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 xml:space="preserve">На 01.01.2020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</si>
  <si>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01073)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</si>
  <si>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01193)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</si>
  <si>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</si>
  <si>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</si>
  <si>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>Социальное обслуживание населения</t>
  </si>
  <si>
    <t>на 01 мая 2020 года</t>
  </si>
  <si>
    <t>План за 4 месяца 2020 г.</t>
  </si>
  <si>
    <t>На  01.05.2020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</si>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</sst>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12">
      <selection activeCell="B125" sqref="B125"/>
    </sheetView>
  </sheetViews>
  <sheetFormatPr defaultColWidth="9.00390625" defaultRowHeight="12.75"/>
  <cols>
    <col min="1" max="1" width="44.875" style="28" customWidth="1"/>
    <col min="2" max="2" width="11.25390625" style="29" customWidth="1"/>
    <col min="3" max="3" width="13.125" style="29" customWidth="1"/>
    <col min="4" max="4" width="11.625" style="29" customWidth="1"/>
    <col min="5" max="5" width="12.75390625" style="29" customWidth="1"/>
    <col min="6" max="6" width="14.125" style="29" customWidth="1"/>
    <col min="7" max="7" width="12.00390625" style="29" customWidth="1"/>
    <col min="8" max="9" width="10.00390625" style="29" customWidth="1"/>
    <col min="10" max="14" width="9.125" style="28" customWidth="1"/>
    <col min="15" max="15" width="12.125" style="28" customWidth="1"/>
    <col min="16" max="16384" width="9.125" style="28" customWidth="1"/>
  </cols>
  <sheetData>
    <row r="1" spans="1:9" ht="23.25" customHeight="1">
      <c r="A1" s="56" t="s">
        <v>0</v>
      </c>
      <c r="B1" s="56"/>
      <c r="C1" s="56"/>
      <c r="D1" s="56"/>
      <c r="E1" s="56"/>
      <c r="F1" s="56"/>
      <c r="G1" s="56"/>
      <c r="H1" s="56"/>
      <c r="I1" s="45"/>
    </row>
    <row r="2" spans="1:9" ht="27" customHeight="1">
      <c r="A2" s="57" t="s">
        <v>139</v>
      </c>
      <c r="B2" s="57"/>
      <c r="C2" s="57"/>
      <c r="D2" s="57"/>
      <c r="E2" s="57"/>
      <c r="F2" s="57"/>
      <c r="G2" s="57"/>
      <c r="H2" s="57"/>
      <c r="I2" s="46"/>
    </row>
    <row r="3" spans="1:9" ht="5.25" customHeight="1" hidden="1">
      <c r="A3" s="58" t="s">
        <v>1</v>
      </c>
      <c r="B3" s="58"/>
      <c r="C3" s="58"/>
      <c r="D3" s="58"/>
      <c r="E3" s="58"/>
      <c r="F3" s="58"/>
      <c r="G3" s="58"/>
      <c r="H3" s="58"/>
      <c r="I3" s="47"/>
    </row>
    <row r="4" spans="1:9" ht="44.25" customHeight="1">
      <c r="A4" s="8" t="s">
        <v>2</v>
      </c>
      <c r="B4" s="23" t="s">
        <v>3</v>
      </c>
      <c r="C4" s="23" t="s">
        <v>140</v>
      </c>
      <c r="D4" s="23" t="s">
        <v>78</v>
      </c>
      <c r="E4" s="23" t="s">
        <v>77</v>
      </c>
      <c r="F4" s="23" t="s">
        <v>79</v>
      </c>
      <c r="G4" s="23" t="s">
        <v>119</v>
      </c>
      <c r="H4" s="24" t="s">
        <v>76</v>
      </c>
      <c r="I4" s="23" t="s">
        <v>81</v>
      </c>
    </row>
    <row r="5" spans="1:9" ht="18" customHeight="1" thickBot="1">
      <c r="A5" s="10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7">
        <v>8</v>
      </c>
      <c r="I5" s="48">
        <v>9</v>
      </c>
    </row>
    <row r="6" spans="1:9" ht="24.75" customHeight="1">
      <c r="A6" s="59" t="s">
        <v>4</v>
      </c>
      <c r="B6" s="60"/>
      <c r="C6" s="60"/>
      <c r="D6" s="60"/>
      <c r="E6" s="60"/>
      <c r="F6" s="60"/>
      <c r="G6" s="60"/>
      <c r="H6" s="60"/>
      <c r="I6" s="61"/>
    </row>
    <row r="7" spans="1:9" ht="12.75">
      <c r="A7" s="5" t="s">
        <v>5</v>
      </c>
      <c r="B7" s="32">
        <f>B8+B9</f>
        <v>366901.80000000005</v>
      </c>
      <c r="C7" s="32">
        <f>C8+C9</f>
        <v>113559.5</v>
      </c>
      <c r="D7" s="32">
        <f>D8+D9</f>
        <v>110200.09999999999</v>
      </c>
      <c r="E7" s="32">
        <f>$D:$D/$B:$B*100</f>
        <v>30.035311900895543</v>
      </c>
      <c r="F7" s="32">
        <f>$D:$D/$C:$C*100</f>
        <v>97.04172702415913</v>
      </c>
      <c r="G7" s="32">
        <f>G8+G9</f>
        <v>103783.69999999998</v>
      </c>
      <c r="H7" s="32">
        <f>$D:$D/$G:$G*100</f>
        <v>106.18247374105954</v>
      </c>
      <c r="I7" s="32">
        <f>I8+I9</f>
        <v>30122.199999999997</v>
      </c>
    </row>
    <row r="8" spans="1:9" ht="25.5">
      <c r="A8" s="43" t="s">
        <v>6</v>
      </c>
      <c r="B8" s="33">
        <v>19269.6</v>
      </c>
      <c r="C8" s="33">
        <v>6489.6</v>
      </c>
      <c r="D8" s="33">
        <v>5809.4</v>
      </c>
      <c r="E8" s="32">
        <f>$D:$D/$B:$B*100</f>
        <v>30.148005148005147</v>
      </c>
      <c r="F8" s="32">
        <f>$D:$D/$C:$C*100</f>
        <v>89.51861439842207</v>
      </c>
      <c r="G8" s="33">
        <v>4155.7</v>
      </c>
      <c r="H8" s="32">
        <f>$D:$D/$G:$G*100</f>
        <v>139.7935365883004</v>
      </c>
      <c r="I8" s="33">
        <v>1089.3</v>
      </c>
    </row>
    <row r="9" spans="1:9" ht="12.75">
      <c r="A9" s="67" t="s">
        <v>80</v>
      </c>
      <c r="B9" s="64">
        <f>B11+B12+B13+B14</f>
        <v>347632.20000000007</v>
      </c>
      <c r="C9" s="64">
        <f>C11+C12+C13+C14</f>
        <v>107069.9</v>
      </c>
      <c r="D9" s="64">
        <f>D11+D12+D13+D14</f>
        <v>104390.7</v>
      </c>
      <c r="E9" s="62">
        <f>$D:$D/$B:$B*100</f>
        <v>30.029065201670036</v>
      </c>
      <c r="F9" s="64">
        <f>$D:$D/$C:$C*100</f>
        <v>97.49770944028154</v>
      </c>
      <c r="G9" s="64">
        <f>G11+G12+G13+G14</f>
        <v>99627.99999999999</v>
      </c>
      <c r="H9" s="62">
        <f>$D:$D/$G:$G*100</f>
        <v>104.78048339824146</v>
      </c>
      <c r="I9" s="64">
        <f>I11+I12+I13+I14</f>
        <v>29032.899999999998</v>
      </c>
    </row>
    <row r="10" spans="1:9" ht="12.75">
      <c r="A10" s="68"/>
      <c r="B10" s="65"/>
      <c r="C10" s="65"/>
      <c r="D10" s="65"/>
      <c r="E10" s="63"/>
      <c r="F10" s="66"/>
      <c r="G10" s="65"/>
      <c r="H10" s="63"/>
      <c r="I10" s="65"/>
    </row>
    <row r="11" spans="1:9" ht="51" customHeight="1">
      <c r="A11" s="1" t="s">
        <v>85</v>
      </c>
      <c r="B11" s="34">
        <v>333369.5</v>
      </c>
      <c r="C11" s="34">
        <v>102555</v>
      </c>
      <c r="D11" s="34">
        <v>99533.2</v>
      </c>
      <c r="E11" s="35">
        <f aca="true" t="shared" si="0" ref="E11:E21">$D:$D/$B:$B*100</f>
        <v>29.856720545820775</v>
      </c>
      <c r="F11" s="35">
        <f aca="true" t="shared" si="1" ref="F11:F21">$D:$D/$C:$C*100</f>
        <v>97.05348349666033</v>
      </c>
      <c r="G11" s="34">
        <v>94691.9</v>
      </c>
      <c r="H11" s="35">
        <f aca="true" t="shared" si="2" ref="H11:H30">$D:$D/$G:$G*100</f>
        <v>105.11268651278516</v>
      </c>
      <c r="I11" s="34">
        <v>27606.1</v>
      </c>
    </row>
    <row r="12" spans="1:9" ht="89.25">
      <c r="A12" s="2" t="s">
        <v>104</v>
      </c>
      <c r="B12" s="34">
        <v>1327.4</v>
      </c>
      <c r="C12" s="34">
        <v>340</v>
      </c>
      <c r="D12" s="34">
        <v>380.1</v>
      </c>
      <c r="E12" s="35">
        <f t="shared" si="0"/>
        <v>28.63492541811059</v>
      </c>
      <c r="F12" s="35">
        <f t="shared" si="1"/>
        <v>111.79411764705883</v>
      </c>
      <c r="G12" s="34">
        <v>313.9</v>
      </c>
      <c r="H12" s="35">
        <f t="shared" si="2"/>
        <v>121.08951895508125</v>
      </c>
      <c r="I12" s="34">
        <v>67.9</v>
      </c>
    </row>
    <row r="13" spans="1:9" ht="25.5">
      <c r="A13" s="3" t="s">
        <v>86</v>
      </c>
      <c r="B13" s="34">
        <v>1824.4</v>
      </c>
      <c r="C13" s="34">
        <v>474</v>
      </c>
      <c r="D13" s="34">
        <v>343.9</v>
      </c>
      <c r="E13" s="35">
        <f t="shared" si="0"/>
        <v>18.850032887524666</v>
      </c>
      <c r="F13" s="35">
        <f t="shared" si="1"/>
        <v>72.55274261603375</v>
      </c>
      <c r="G13" s="34">
        <v>245.2</v>
      </c>
      <c r="H13" s="35">
        <f t="shared" si="2"/>
        <v>140.25285481239806</v>
      </c>
      <c r="I13" s="34">
        <v>37.6</v>
      </c>
    </row>
    <row r="14" spans="1:9" ht="65.25" customHeight="1">
      <c r="A14" s="6" t="s">
        <v>92</v>
      </c>
      <c r="B14" s="34">
        <v>11110.9</v>
      </c>
      <c r="C14" s="34">
        <v>3700.9</v>
      </c>
      <c r="D14" s="34">
        <v>4133.5</v>
      </c>
      <c r="E14" s="35">
        <f t="shared" si="0"/>
        <v>37.20220684193</v>
      </c>
      <c r="F14" s="35">
        <f t="shared" si="1"/>
        <v>111.68904860979761</v>
      </c>
      <c r="G14" s="34">
        <v>4377</v>
      </c>
      <c r="H14" s="35">
        <f t="shared" si="2"/>
        <v>94.4368288782271</v>
      </c>
      <c r="I14" s="34">
        <v>1321.3</v>
      </c>
    </row>
    <row r="15" spans="1:9" ht="39.75" customHeight="1">
      <c r="A15" s="25" t="s">
        <v>98</v>
      </c>
      <c r="B15" s="49">
        <f>B16+B17+B18+B19</f>
        <v>22655.7</v>
      </c>
      <c r="C15" s="49">
        <f>C16+C17+C18+C19</f>
        <v>7440.700000000001</v>
      </c>
      <c r="D15" s="49">
        <f>D16+D17+D18+D19</f>
        <v>6647.6</v>
      </c>
      <c r="E15" s="32">
        <f t="shared" si="0"/>
        <v>29.341843333024357</v>
      </c>
      <c r="F15" s="32">
        <f t="shared" si="1"/>
        <v>89.34105662101683</v>
      </c>
      <c r="G15" s="49">
        <f>G16+G17+G18+G19</f>
        <v>7025.700000000001</v>
      </c>
      <c r="H15" s="32">
        <f t="shared" si="2"/>
        <v>94.61832984613633</v>
      </c>
      <c r="I15" s="49">
        <f>I16+I17+I18+I19</f>
        <v>1717.2</v>
      </c>
    </row>
    <row r="16" spans="1:9" ht="37.5" customHeight="1">
      <c r="A16" s="9" t="s">
        <v>99</v>
      </c>
      <c r="B16" s="34">
        <v>10163.1</v>
      </c>
      <c r="C16" s="34">
        <v>3243.1</v>
      </c>
      <c r="D16" s="34">
        <v>3043.8</v>
      </c>
      <c r="E16" s="35">
        <f t="shared" si="0"/>
        <v>29.949523275378574</v>
      </c>
      <c r="F16" s="35">
        <f t="shared" si="1"/>
        <v>93.85464524683175</v>
      </c>
      <c r="G16" s="34">
        <v>3161.8</v>
      </c>
      <c r="H16" s="35">
        <f t="shared" si="2"/>
        <v>96.26794863685242</v>
      </c>
      <c r="I16" s="34">
        <v>806.3</v>
      </c>
    </row>
    <row r="17" spans="1:9" ht="56.25" customHeight="1">
      <c r="A17" s="9" t="s">
        <v>100</v>
      </c>
      <c r="B17" s="34">
        <v>51</v>
      </c>
      <c r="C17" s="34">
        <v>16</v>
      </c>
      <c r="D17" s="34">
        <v>18.3</v>
      </c>
      <c r="E17" s="35">
        <f t="shared" si="0"/>
        <v>35.88235294117647</v>
      </c>
      <c r="F17" s="35">
        <f t="shared" si="1"/>
        <v>114.375</v>
      </c>
      <c r="G17" s="34">
        <v>23.1</v>
      </c>
      <c r="H17" s="35">
        <f t="shared" si="2"/>
        <v>79.2207792207792</v>
      </c>
      <c r="I17" s="34">
        <v>3.7</v>
      </c>
    </row>
    <row r="18" spans="1:9" ht="55.5" customHeight="1">
      <c r="A18" s="9" t="s">
        <v>101</v>
      </c>
      <c r="B18" s="34">
        <v>13861.6</v>
      </c>
      <c r="C18" s="34">
        <v>4661.6</v>
      </c>
      <c r="D18" s="34">
        <v>4185.2</v>
      </c>
      <c r="E18" s="35">
        <f t="shared" si="0"/>
        <v>30.192762740232006</v>
      </c>
      <c r="F18" s="35">
        <f t="shared" si="1"/>
        <v>89.78033293289856</v>
      </c>
      <c r="G18" s="34">
        <v>4494.3</v>
      </c>
      <c r="H18" s="35">
        <f t="shared" si="2"/>
        <v>93.12239948379057</v>
      </c>
      <c r="I18" s="34">
        <v>1044.8</v>
      </c>
    </row>
    <row r="19" spans="1:9" ht="54" customHeight="1">
      <c r="A19" s="9" t="s">
        <v>102</v>
      </c>
      <c r="B19" s="34">
        <v>-1420</v>
      </c>
      <c r="C19" s="34">
        <v>-480</v>
      </c>
      <c r="D19" s="34">
        <v>-599.7</v>
      </c>
      <c r="E19" s="35">
        <f t="shared" si="0"/>
        <v>42.232394366197184</v>
      </c>
      <c r="F19" s="35">
        <f t="shared" si="1"/>
        <v>124.93750000000001</v>
      </c>
      <c r="G19" s="34">
        <v>-653.5</v>
      </c>
      <c r="H19" s="35">
        <f t="shared" si="2"/>
        <v>91.76740627390973</v>
      </c>
      <c r="I19" s="34">
        <v>-137.6</v>
      </c>
    </row>
    <row r="20" spans="1:9" ht="12.75">
      <c r="A20" s="7" t="s">
        <v>8</v>
      </c>
      <c r="B20" s="49">
        <f>B21+B22+B23</f>
        <v>32475.7</v>
      </c>
      <c r="C20" s="49">
        <f>C21+C22+C23</f>
        <v>14521.2</v>
      </c>
      <c r="D20" s="49">
        <f>D21+D22+D23</f>
        <v>13843.7</v>
      </c>
      <c r="E20" s="32">
        <f t="shared" si="0"/>
        <v>42.62787253238575</v>
      </c>
      <c r="F20" s="32">
        <f t="shared" si="1"/>
        <v>95.33440762471422</v>
      </c>
      <c r="G20" s="49">
        <f>G21+G22+G23</f>
        <v>15612</v>
      </c>
      <c r="H20" s="32">
        <f t="shared" si="2"/>
        <v>88.67345631565463</v>
      </c>
      <c r="I20" s="49">
        <f>I21+I22+I23</f>
        <v>5562</v>
      </c>
    </row>
    <row r="21" spans="1:9" ht="12.75">
      <c r="A21" s="3" t="s">
        <v>9</v>
      </c>
      <c r="B21" s="34">
        <v>30811.2</v>
      </c>
      <c r="C21" s="34">
        <v>14021.2</v>
      </c>
      <c r="D21" s="34">
        <v>13042.2</v>
      </c>
      <c r="E21" s="35">
        <f t="shared" si="0"/>
        <v>42.32941268110298</v>
      </c>
      <c r="F21" s="35">
        <f t="shared" si="1"/>
        <v>93.0177160300117</v>
      </c>
      <c r="G21" s="34">
        <v>15102.9</v>
      </c>
      <c r="H21" s="35">
        <f t="shared" si="2"/>
        <v>86.35560058002106</v>
      </c>
      <c r="I21" s="34">
        <v>5477.8</v>
      </c>
    </row>
    <row r="22" spans="1:9" ht="12.75">
      <c r="A22" s="3" t="s">
        <v>10</v>
      </c>
      <c r="B22" s="34">
        <v>0</v>
      </c>
      <c r="C22" s="34">
        <v>0</v>
      </c>
      <c r="D22" s="34">
        <v>0</v>
      </c>
      <c r="E22" s="35">
        <v>0</v>
      </c>
      <c r="F22" s="35">
        <v>0</v>
      </c>
      <c r="G22" s="34">
        <v>0</v>
      </c>
      <c r="H22" s="35" t="e">
        <f t="shared" si="2"/>
        <v>#DIV/0!</v>
      </c>
      <c r="I22" s="34">
        <v>0</v>
      </c>
    </row>
    <row r="23" spans="1:9" ht="27" customHeight="1">
      <c r="A23" s="3" t="s">
        <v>96</v>
      </c>
      <c r="B23" s="34">
        <v>1664.5</v>
      </c>
      <c r="C23" s="34">
        <v>500</v>
      </c>
      <c r="D23" s="34">
        <v>801.5</v>
      </c>
      <c r="E23" s="35">
        <f aca="true" t="shared" si="3" ref="E23:E30">$D:$D/$B:$B*100</f>
        <v>48.15259837789126</v>
      </c>
      <c r="F23" s="35">
        <f>$D:$D/$C:$C*100</f>
        <v>160.3</v>
      </c>
      <c r="G23" s="34">
        <v>509.1</v>
      </c>
      <c r="H23" s="35">
        <f t="shared" si="2"/>
        <v>157.43468866627381</v>
      </c>
      <c r="I23" s="34">
        <v>84.2</v>
      </c>
    </row>
    <row r="24" spans="1:9" ht="12.75">
      <c r="A24" s="7" t="s">
        <v>11</v>
      </c>
      <c r="B24" s="49">
        <f>$25:$25+$26:$26</f>
        <v>30998.6</v>
      </c>
      <c r="C24" s="49">
        <f>$25:$25+$26:$26</f>
        <v>7640</v>
      </c>
      <c r="D24" s="49">
        <f>$25:$25+$26:$26</f>
        <v>6978.9</v>
      </c>
      <c r="E24" s="32">
        <f t="shared" si="3"/>
        <v>22.513597388269147</v>
      </c>
      <c r="F24" s="32">
        <f>$D:$D/$C:$C*100</f>
        <v>91.34685863874346</v>
      </c>
      <c r="G24" s="49">
        <f>$25:$25+$26:$26</f>
        <v>5800.5</v>
      </c>
      <c r="H24" s="32">
        <f t="shared" si="2"/>
        <v>120.31549004396172</v>
      </c>
      <c r="I24" s="49">
        <f>$25:$25+$26:$26</f>
        <v>992.3999999999999</v>
      </c>
    </row>
    <row r="25" spans="1:9" ht="12.75">
      <c r="A25" s="3" t="s">
        <v>12</v>
      </c>
      <c r="B25" s="34">
        <v>18095</v>
      </c>
      <c r="C25" s="34">
        <v>3900</v>
      </c>
      <c r="D25" s="34">
        <v>3135</v>
      </c>
      <c r="E25" s="35">
        <f t="shared" si="3"/>
        <v>17.325227963525837</v>
      </c>
      <c r="F25" s="35">
        <f>$D:$D/$C:$C*100</f>
        <v>80.38461538461539</v>
      </c>
      <c r="G25" s="34">
        <v>2026.4</v>
      </c>
      <c r="H25" s="35">
        <f t="shared" si="2"/>
        <v>154.70785629688115</v>
      </c>
      <c r="I25" s="34">
        <v>293.8</v>
      </c>
    </row>
    <row r="26" spans="1:9" ht="12.75">
      <c r="A26" s="7" t="s">
        <v>108</v>
      </c>
      <c r="B26" s="33">
        <f aca="true" t="shared" si="4" ref="B26:G26">SUM(B27:B28)</f>
        <v>12903.6</v>
      </c>
      <c r="C26" s="33">
        <f>SUM(C27:C28)</f>
        <v>3740</v>
      </c>
      <c r="D26" s="33">
        <f t="shared" si="4"/>
        <v>3843.8999999999996</v>
      </c>
      <c r="E26" s="32">
        <f t="shared" si="3"/>
        <v>29.78936110852785</v>
      </c>
      <c r="F26" s="33">
        <f t="shared" si="4"/>
        <v>181.42343434343434</v>
      </c>
      <c r="G26" s="33">
        <f t="shared" si="4"/>
        <v>3774.1</v>
      </c>
      <c r="H26" s="32">
        <f t="shared" si="2"/>
        <v>101.84944755040937</v>
      </c>
      <c r="I26" s="33">
        <f>SUM(I27:I28)</f>
        <v>698.5999999999999</v>
      </c>
    </row>
    <row r="27" spans="1:9" ht="12.75">
      <c r="A27" s="3" t="s">
        <v>106</v>
      </c>
      <c r="B27" s="34">
        <v>7963.3</v>
      </c>
      <c r="C27" s="34">
        <v>2750</v>
      </c>
      <c r="D27" s="34">
        <v>3199.7</v>
      </c>
      <c r="E27" s="35">
        <f t="shared" si="3"/>
        <v>40.18057840342571</v>
      </c>
      <c r="F27" s="35">
        <f>$D:$D/$C:$C*100</f>
        <v>116.35272727272728</v>
      </c>
      <c r="G27" s="34">
        <v>2898</v>
      </c>
      <c r="H27" s="35">
        <f t="shared" si="2"/>
        <v>110.41062801932367</v>
      </c>
      <c r="I27" s="34">
        <v>650.3</v>
      </c>
    </row>
    <row r="28" spans="1:9" ht="12.75">
      <c r="A28" s="3" t="s">
        <v>107</v>
      </c>
      <c r="B28" s="34">
        <v>4940.3</v>
      </c>
      <c r="C28" s="34">
        <v>990</v>
      </c>
      <c r="D28" s="34">
        <v>644.2</v>
      </c>
      <c r="E28" s="35">
        <f t="shared" si="3"/>
        <v>13.0396939457118</v>
      </c>
      <c r="F28" s="35">
        <f>$D:$D/$C:$C*100</f>
        <v>65.07070707070707</v>
      </c>
      <c r="G28" s="34">
        <v>876.1</v>
      </c>
      <c r="H28" s="35">
        <f t="shared" si="2"/>
        <v>73.53041890195183</v>
      </c>
      <c r="I28" s="34">
        <v>48.3</v>
      </c>
    </row>
    <row r="29" spans="1:9" ht="12.75">
      <c r="A29" s="5" t="s">
        <v>13</v>
      </c>
      <c r="B29" s="49">
        <f>$30:$30+$32:$32</f>
        <v>12179</v>
      </c>
      <c r="C29" s="49">
        <f>$30:$30+$32:$32</f>
        <v>3799</v>
      </c>
      <c r="D29" s="49">
        <f>$30:$30+$32:$32</f>
        <v>3290</v>
      </c>
      <c r="E29" s="32">
        <f t="shared" si="3"/>
        <v>27.013712127432466</v>
      </c>
      <c r="F29" s="32">
        <f>$D:$D/$C:$C*100</f>
        <v>86.60173729928928</v>
      </c>
      <c r="G29" s="49">
        <f>$30:$30+$32:$32</f>
        <v>4466.1</v>
      </c>
      <c r="H29" s="32">
        <f t="shared" si="2"/>
        <v>73.66606211235754</v>
      </c>
      <c r="I29" s="49">
        <f>$30:$30+$32:$32</f>
        <v>651.1</v>
      </c>
    </row>
    <row r="30" spans="1:9" ht="24.75" customHeight="1">
      <c r="A30" s="3" t="s">
        <v>14</v>
      </c>
      <c r="B30" s="34">
        <v>12054</v>
      </c>
      <c r="C30" s="34">
        <v>3744</v>
      </c>
      <c r="D30" s="34">
        <v>3260</v>
      </c>
      <c r="E30" s="35">
        <f t="shared" si="3"/>
        <v>27.044964327194293</v>
      </c>
      <c r="F30" s="35">
        <f>$D:$D/$C:$C*100</f>
        <v>87.07264957264957</v>
      </c>
      <c r="G30" s="34">
        <v>4371.1</v>
      </c>
      <c r="H30" s="35">
        <f t="shared" si="2"/>
        <v>74.5807691427787</v>
      </c>
      <c r="I30" s="34">
        <v>651.1</v>
      </c>
    </row>
    <row r="31" spans="1:9" ht="12.75" customHeight="1" hidden="1">
      <c r="A31" s="4" t="s">
        <v>93</v>
      </c>
      <c r="B31" s="34"/>
      <c r="C31" s="34"/>
      <c r="D31" s="34"/>
      <c r="E31" s="35"/>
      <c r="F31" s="35"/>
      <c r="G31" s="34"/>
      <c r="H31" s="32"/>
      <c r="I31" s="34"/>
    </row>
    <row r="32" spans="1:9" ht="27" customHeight="1">
      <c r="A32" s="3" t="s">
        <v>15</v>
      </c>
      <c r="B32" s="34">
        <v>125</v>
      </c>
      <c r="C32" s="34">
        <v>55</v>
      </c>
      <c r="D32" s="34">
        <v>30</v>
      </c>
      <c r="E32" s="35">
        <f>$D:$D/$B:$B*100</f>
        <v>24</v>
      </c>
      <c r="F32" s="35">
        <f>$D:$D/$C:$C*100</f>
        <v>54.54545454545454</v>
      </c>
      <c r="G32" s="34">
        <v>95</v>
      </c>
      <c r="H32" s="35">
        <f>$D:$D/$G:$G*100</f>
        <v>31.57894736842105</v>
      </c>
      <c r="I32" s="34">
        <v>0</v>
      </c>
    </row>
    <row r="33" spans="1:9" ht="25.5">
      <c r="A33" s="7" t="s">
        <v>16</v>
      </c>
      <c r="B33" s="49">
        <f>$34:$34+$35:$35</f>
        <v>0</v>
      </c>
      <c r="C33" s="49">
        <f>$34:$34+$35:$35</f>
        <v>0</v>
      </c>
      <c r="D33" s="49">
        <f>$34:$34+$35:$35</f>
        <v>0</v>
      </c>
      <c r="E33" s="32">
        <v>0</v>
      </c>
      <c r="F33" s="32">
        <v>0</v>
      </c>
      <c r="G33" s="49">
        <f>$34:$34+$35:$35</f>
        <v>0.30000000000000004</v>
      </c>
      <c r="H33" s="35">
        <v>0</v>
      </c>
      <c r="I33" s="49">
        <f>$34:$34+$35:$35</f>
        <v>0</v>
      </c>
    </row>
    <row r="34" spans="1:9" ht="25.5">
      <c r="A34" s="3" t="s">
        <v>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0.1</v>
      </c>
      <c r="H34" s="35">
        <v>0</v>
      </c>
      <c r="I34" s="34">
        <v>0</v>
      </c>
    </row>
    <row r="35" spans="1:9" ht="25.5">
      <c r="A35" s="3" t="s">
        <v>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0.2</v>
      </c>
      <c r="H35" s="35">
        <v>0</v>
      </c>
      <c r="I35" s="34">
        <v>0</v>
      </c>
    </row>
    <row r="36" spans="1:9" ht="38.25">
      <c r="A36" s="7" t="s">
        <v>19</v>
      </c>
      <c r="B36" s="49">
        <f>$37:$37+$39:$39+$41:$41+B40</f>
        <v>79258.4</v>
      </c>
      <c r="C36" s="49">
        <f>$37:$37+$39:$39+$41:$41+C40</f>
        <v>25703.4</v>
      </c>
      <c r="D36" s="49">
        <f>SUM(D37:D41)</f>
        <v>24114.300000000003</v>
      </c>
      <c r="E36" s="32">
        <f>$D:$D/$B:$B*100</f>
        <v>30.42491395233818</v>
      </c>
      <c r="F36" s="32">
        <f>$D:$D/$C:$C*100</f>
        <v>93.81754942925839</v>
      </c>
      <c r="G36" s="49">
        <f>$37:$37+G38+$39:$39+$41:$41+G40</f>
        <v>29591.899999999998</v>
      </c>
      <c r="H36" s="32">
        <f>$D:$D/$G:$G*100</f>
        <v>81.48952922928235</v>
      </c>
      <c r="I36" s="49">
        <f>SUM(I37:I41)</f>
        <v>4531.499999999999</v>
      </c>
    </row>
    <row r="37" spans="1:9" ht="76.5">
      <c r="A37" s="4" t="s">
        <v>87</v>
      </c>
      <c r="B37" s="34">
        <v>50928.4</v>
      </c>
      <c r="C37" s="34">
        <v>16848.4</v>
      </c>
      <c r="D37" s="34">
        <v>15935.7</v>
      </c>
      <c r="E37" s="35">
        <f>$D:$D/$B:$B*100</f>
        <v>31.290399855483386</v>
      </c>
      <c r="F37" s="35">
        <f>$D:$D/$C:$C*100</f>
        <v>94.5828684029344</v>
      </c>
      <c r="G37" s="34">
        <v>20247.8</v>
      </c>
      <c r="H37" s="35">
        <f>$D:$D/$G:$G*100</f>
        <v>78.70336530388488</v>
      </c>
      <c r="I37" s="34">
        <v>2722.2</v>
      </c>
    </row>
    <row r="38" spans="1:9" ht="84" customHeight="1">
      <c r="A38" s="4" t="s">
        <v>111</v>
      </c>
      <c r="B38" s="34">
        <v>0</v>
      </c>
      <c r="C38" s="34">
        <v>0</v>
      </c>
      <c r="D38" s="34">
        <v>0</v>
      </c>
      <c r="E38" s="35">
        <v>0</v>
      </c>
      <c r="F38" s="35">
        <v>0</v>
      </c>
      <c r="G38" s="34">
        <v>0</v>
      </c>
      <c r="H38" s="35">
        <v>0</v>
      </c>
      <c r="I38" s="34">
        <v>0</v>
      </c>
    </row>
    <row r="39" spans="1:9" ht="38.25">
      <c r="A39" s="3" t="s">
        <v>115</v>
      </c>
      <c r="B39" s="34">
        <v>22000</v>
      </c>
      <c r="C39" s="34">
        <v>7000</v>
      </c>
      <c r="D39" s="34">
        <v>5558.1</v>
      </c>
      <c r="E39" s="35">
        <f>$D:$D/$B:$B*100</f>
        <v>25.264090909090907</v>
      </c>
      <c r="F39" s="35">
        <f>$D:$D/$C:$C*100</f>
        <v>79.40142857142858</v>
      </c>
      <c r="G39" s="34">
        <v>7525.7</v>
      </c>
      <c r="H39" s="35">
        <f>$D:$D/$G:$G*100</f>
        <v>73.85492379446431</v>
      </c>
      <c r="I39" s="34">
        <v>1178.2</v>
      </c>
    </row>
    <row r="40" spans="1:9" ht="38.25">
      <c r="A40" s="4" t="s">
        <v>82</v>
      </c>
      <c r="B40" s="34">
        <v>6300</v>
      </c>
      <c r="C40" s="34">
        <v>1850</v>
      </c>
      <c r="D40" s="34">
        <v>2619.3</v>
      </c>
      <c r="E40" s="35">
        <f>$D:$D/$B:$B*100</f>
        <v>41.576190476190476</v>
      </c>
      <c r="F40" s="35">
        <f>$D:$D/$C:$C*100</f>
        <v>141.58378378378382</v>
      </c>
      <c r="G40" s="34">
        <v>1817.3</v>
      </c>
      <c r="H40" s="35">
        <f>$D:$D/$G:$G*100</f>
        <v>144.13140373080947</v>
      </c>
      <c r="I40" s="34">
        <v>629.9</v>
      </c>
    </row>
    <row r="41" spans="1:9" ht="12.75">
      <c r="A41" s="3" t="s">
        <v>20</v>
      </c>
      <c r="B41" s="34">
        <v>30</v>
      </c>
      <c r="C41" s="34">
        <v>5</v>
      </c>
      <c r="D41" s="34">
        <v>1.2</v>
      </c>
      <c r="E41" s="35">
        <f>$D:$D/$B:$B*100</f>
        <v>4</v>
      </c>
      <c r="F41" s="35">
        <v>0</v>
      </c>
      <c r="G41" s="34">
        <v>1.1</v>
      </c>
      <c r="H41" s="35">
        <f>$D:$D/$G:$G*100</f>
        <v>109.09090909090908</v>
      </c>
      <c r="I41" s="34">
        <v>1.2</v>
      </c>
    </row>
    <row r="42" spans="1:9" ht="25.5">
      <c r="A42" s="43" t="s">
        <v>21</v>
      </c>
      <c r="B42" s="33">
        <v>5351.7</v>
      </c>
      <c r="C42" s="33">
        <v>2870.5</v>
      </c>
      <c r="D42" s="33">
        <v>2257.2</v>
      </c>
      <c r="E42" s="32">
        <f>$D:$D/$B:$B*100</f>
        <v>42.177252088121534</v>
      </c>
      <c r="F42" s="32">
        <f>$D:$D/$C:$C*100</f>
        <v>78.63438425361434</v>
      </c>
      <c r="G42" s="33">
        <v>3174.2</v>
      </c>
      <c r="H42" s="32">
        <f>$D:$D/$G:$G*100</f>
        <v>71.11083107554659</v>
      </c>
      <c r="I42" s="33">
        <v>805.6</v>
      </c>
    </row>
    <row r="43" spans="1:9" ht="25.5">
      <c r="A43" s="11" t="s">
        <v>88</v>
      </c>
      <c r="B43" s="33">
        <v>0</v>
      </c>
      <c r="C43" s="33">
        <v>0</v>
      </c>
      <c r="D43" s="33">
        <v>0</v>
      </c>
      <c r="E43" s="32">
        <v>0</v>
      </c>
      <c r="F43" s="32">
        <v>0</v>
      </c>
      <c r="G43" s="33">
        <v>0</v>
      </c>
      <c r="H43" s="32">
        <v>0</v>
      </c>
      <c r="I43" s="33">
        <v>0</v>
      </c>
    </row>
    <row r="44" spans="1:9" ht="51">
      <c r="A44" s="11" t="s">
        <v>105</v>
      </c>
      <c r="B44" s="33">
        <v>357</v>
      </c>
      <c r="C44" s="33">
        <v>67</v>
      </c>
      <c r="D44" s="33">
        <v>93.6</v>
      </c>
      <c r="E44" s="32">
        <f aca="true" t="shared" si="5" ref="E44:E49">$D:$D/$B:$B*100</f>
        <v>26.21848739495798</v>
      </c>
      <c r="F44" s="32">
        <f aca="true" t="shared" si="6" ref="F44:F49">$D:$D/$C:$C*100</f>
        <v>139.70149253731344</v>
      </c>
      <c r="G44" s="33">
        <v>73.6</v>
      </c>
      <c r="H44" s="32">
        <f aca="true" t="shared" si="7" ref="H44:H49">$D:$D/$G:$G*100</f>
        <v>127.17391304347827</v>
      </c>
      <c r="I44" s="33">
        <v>41.5</v>
      </c>
    </row>
    <row r="45" spans="1:9" ht="25.5">
      <c r="A45" s="11" t="s">
        <v>89</v>
      </c>
      <c r="B45" s="33">
        <v>1255</v>
      </c>
      <c r="C45" s="33">
        <v>520</v>
      </c>
      <c r="D45" s="33">
        <v>805.4</v>
      </c>
      <c r="E45" s="32">
        <f t="shared" si="5"/>
        <v>64.17529880478088</v>
      </c>
      <c r="F45" s="32">
        <f t="shared" si="6"/>
        <v>154.8846153846154</v>
      </c>
      <c r="G45" s="33">
        <v>1356.2</v>
      </c>
      <c r="H45" s="32">
        <f t="shared" si="7"/>
        <v>59.38652116207048</v>
      </c>
      <c r="I45" s="33">
        <v>92.8</v>
      </c>
    </row>
    <row r="46" spans="1:9" ht="25.5">
      <c r="A46" s="7" t="s">
        <v>22</v>
      </c>
      <c r="B46" s="49">
        <f>$47:$47+$48:$48</f>
        <v>10560</v>
      </c>
      <c r="C46" s="49">
        <f>$47:$47+$48:$48</f>
        <v>4000</v>
      </c>
      <c r="D46" s="49">
        <f>$47:$47+$48:$48</f>
        <v>3969.7000000000003</v>
      </c>
      <c r="E46" s="32">
        <f t="shared" si="5"/>
        <v>37.59185606060606</v>
      </c>
      <c r="F46" s="32">
        <f t="shared" si="6"/>
        <v>99.2425</v>
      </c>
      <c r="G46" s="49">
        <f>$47:$47+$48:$48</f>
        <v>12840.3</v>
      </c>
      <c r="H46" s="32">
        <f t="shared" si="7"/>
        <v>30.915944331518734</v>
      </c>
      <c r="I46" s="49">
        <f>$47:$47+$48:$48</f>
        <v>691</v>
      </c>
    </row>
    <row r="47" spans="1:9" ht="38.25">
      <c r="A47" s="3" t="s">
        <v>23</v>
      </c>
      <c r="B47" s="34">
        <v>8160</v>
      </c>
      <c r="C47" s="34">
        <v>2960</v>
      </c>
      <c r="D47" s="34">
        <v>2906.8</v>
      </c>
      <c r="E47" s="35">
        <f t="shared" si="5"/>
        <v>35.622549019607845</v>
      </c>
      <c r="F47" s="35">
        <f t="shared" si="6"/>
        <v>98.20270270270271</v>
      </c>
      <c r="G47" s="34">
        <v>11119.4</v>
      </c>
      <c r="H47" s="35">
        <f t="shared" si="7"/>
        <v>26.141698293073368</v>
      </c>
      <c r="I47" s="34">
        <v>445.1</v>
      </c>
    </row>
    <row r="48" spans="1:9" ht="14.25" customHeight="1">
      <c r="A48" s="3" t="s">
        <v>24</v>
      </c>
      <c r="B48" s="34">
        <v>2400</v>
      </c>
      <c r="C48" s="34">
        <v>1040</v>
      </c>
      <c r="D48" s="34">
        <v>1062.9</v>
      </c>
      <c r="E48" s="35">
        <f t="shared" si="5"/>
        <v>44.2875</v>
      </c>
      <c r="F48" s="35">
        <f t="shared" si="6"/>
        <v>102.20192307692308</v>
      </c>
      <c r="G48" s="34">
        <v>1720.9</v>
      </c>
      <c r="H48" s="35">
        <f t="shared" si="7"/>
        <v>61.76419315474462</v>
      </c>
      <c r="I48" s="34">
        <v>245.9</v>
      </c>
    </row>
    <row r="49" spans="1:9" ht="12.75">
      <c r="A49" s="43" t="s">
        <v>25</v>
      </c>
      <c r="B49" s="49">
        <f>SUM(B50:B68)</f>
        <v>8434</v>
      </c>
      <c r="C49" s="49">
        <f>SUM(C50:C68)</f>
        <v>2277</v>
      </c>
      <c r="D49" s="49">
        <f>SUM(D50:D68)</f>
        <v>1310.6000000000001</v>
      </c>
      <c r="E49" s="32">
        <f t="shared" si="5"/>
        <v>15.539483044818592</v>
      </c>
      <c r="F49" s="32">
        <f t="shared" si="6"/>
        <v>57.55819060166887</v>
      </c>
      <c r="G49" s="49">
        <v>3755.8</v>
      </c>
      <c r="H49" s="32">
        <f t="shared" si="7"/>
        <v>34.89536184035359</v>
      </c>
      <c r="I49" s="49">
        <f>SUM(I50:I68)</f>
        <v>144.5</v>
      </c>
    </row>
    <row r="50" spans="1:9" ht="63.75">
      <c r="A50" s="3" t="s">
        <v>142</v>
      </c>
      <c r="B50" s="50">
        <v>0</v>
      </c>
      <c r="C50" s="50">
        <v>0</v>
      </c>
      <c r="D50" s="50">
        <v>24.5</v>
      </c>
      <c r="E50" s="35"/>
      <c r="F50" s="35"/>
      <c r="G50" s="50"/>
      <c r="H50" s="35"/>
      <c r="I50" s="50">
        <v>1</v>
      </c>
    </row>
    <row r="51" spans="1:9" ht="107.25" customHeight="1">
      <c r="A51" s="3" t="s">
        <v>122</v>
      </c>
      <c r="B51" s="34">
        <v>1400</v>
      </c>
      <c r="C51" s="34">
        <v>280</v>
      </c>
      <c r="D51" s="34">
        <v>32</v>
      </c>
      <c r="E51" s="35">
        <f>$D:$D/$B:$B*100</f>
        <v>2.2857142857142856</v>
      </c>
      <c r="F51" s="35">
        <f>$D:$D/$C:$C*100</f>
        <v>11.428571428571429</v>
      </c>
      <c r="G51" s="34"/>
      <c r="H51" s="35"/>
      <c r="I51" s="34">
        <v>16.5</v>
      </c>
    </row>
    <row r="52" spans="1:9" ht="87" customHeight="1">
      <c r="A52" s="3" t="s">
        <v>134</v>
      </c>
      <c r="B52" s="34">
        <v>0</v>
      </c>
      <c r="C52" s="34">
        <v>0</v>
      </c>
      <c r="D52" s="34">
        <v>6.5</v>
      </c>
      <c r="E52" s="35">
        <v>0</v>
      </c>
      <c r="F52" s="35">
        <v>0</v>
      </c>
      <c r="G52" s="34"/>
      <c r="H52" s="35"/>
      <c r="I52" s="34">
        <v>2</v>
      </c>
    </row>
    <row r="53" spans="1:9" ht="94.5" customHeight="1">
      <c r="A53" s="3" t="s">
        <v>121</v>
      </c>
      <c r="B53" s="34">
        <v>750</v>
      </c>
      <c r="C53" s="34">
        <v>150</v>
      </c>
      <c r="D53" s="34">
        <v>55</v>
      </c>
      <c r="E53" s="35">
        <f aca="true" t="shared" si="8" ref="E53:E61">$D:$D/$B:$B*100</f>
        <v>7.333333333333333</v>
      </c>
      <c r="F53" s="35">
        <f>$D:$D/$C:$C*100</f>
        <v>36.666666666666664</v>
      </c>
      <c r="G53" s="34"/>
      <c r="H53" s="35"/>
      <c r="I53" s="34">
        <v>0</v>
      </c>
    </row>
    <row r="54" spans="1:9" ht="94.5" customHeight="1">
      <c r="A54" s="4" t="s">
        <v>123</v>
      </c>
      <c r="B54" s="34">
        <v>430</v>
      </c>
      <c r="C54" s="34">
        <v>30</v>
      </c>
      <c r="D54" s="34">
        <v>0</v>
      </c>
      <c r="E54" s="35">
        <f t="shared" si="8"/>
        <v>0</v>
      </c>
      <c r="F54" s="35">
        <f>$D:$D/$C:$C*100</f>
        <v>0</v>
      </c>
      <c r="G54" s="34"/>
      <c r="H54" s="35"/>
      <c r="I54" s="34">
        <v>0</v>
      </c>
    </row>
    <row r="55" spans="1:9" ht="84.75" customHeight="1">
      <c r="A55" s="4" t="s">
        <v>125</v>
      </c>
      <c r="B55" s="34">
        <v>1250</v>
      </c>
      <c r="C55" s="34">
        <v>490</v>
      </c>
      <c r="D55" s="34">
        <v>0</v>
      </c>
      <c r="E55" s="35">
        <f t="shared" si="8"/>
        <v>0</v>
      </c>
      <c r="F55" s="35">
        <f>$D:$D/$C:$C*100</f>
        <v>0</v>
      </c>
      <c r="G55" s="34"/>
      <c r="H55" s="35"/>
      <c r="I55" s="34">
        <v>0</v>
      </c>
    </row>
    <row r="56" spans="1:9" ht="106.5" customHeight="1">
      <c r="A56" s="4" t="s">
        <v>124</v>
      </c>
      <c r="B56" s="34">
        <v>550</v>
      </c>
      <c r="C56" s="34">
        <v>140</v>
      </c>
      <c r="D56" s="34">
        <v>67.5</v>
      </c>
      <c r="E56" s="35">
        <f t="shared" si="8"/>
        <v>12.272727272727273</v>
      </c>
      <c r="F56" s="35">
        <f>$D:$D/$C:$C*100</f>
        <v>48.214285714285715</v>
      </c>
      <c r="G56" s="34"/>
      <c r="H56" s="35"/>
      <c r="I56" s="34">
        <v>27.5</v>
      </c>
    </row>
    <row r="57" spans="1:9" ht="118.5" customHeight="1">
      <c r="A57" s="3" t="s">
        <v>126</v>
      </c>
      <c r="B57" s="34">
        <v>30</v>
      </c>
      <c r="C57" s="34">
        <v>10</v>
      </c>
      <c r="D57" s="34">
        <v>1.7</v>
      </c>
      <c r="E57" s="35">
        <f t="shared" si="8"/>
        <v>5.666666666666666</v>
      </c>
      <c r="F57" s="35">
        <v>0</v>
      </c>
      <c r="G57" s="34"/>
      <c r="H57" s="35"/>
      <c r="I57" s="34">
        <v>0.2</v>
      </c>
    </row>
    <row r="58" spans="1:9" ht="90" customHeight="1">
      <c r="A58" s="3" t="s">
        <v>135</v>
      </c>
      <c r="B58" s="34">
        <v>0</v>
      </c>
      <c r="C58" s="34">
        <v>0</v>
      </c>
      <c r="D58" s="34">
        <v>44.8</v>
      </c>
      <c r="E58" s="35" t="e">
        <f t="shared" si="8"/>
        <v>#DIV/0!</v>
      </c>
      <c r="F58" s="35">
        <v>0</v>
      </c>
      <c r="G58" s="34"/>
      <c r="H58" s="35"/>
      <c r="I58" s="34">
        <v>1.3</v>
      </c>
    </row>
    <row r="59" spans="1:9" ht="91.5" customHeight="1">
      <c r="A59" s="3" t="s">
        <v>127</v>
      </c>
      <c r="B59" s="34">
        <v>1300</v>
      </c>
      <c r="C59" s="34">
        <v>320</v>
      </c>
      <c r="D59" s="34">
        <v>18.7</v>
      </c>
      <c r="E59" s="35">
        <f t="shared" si="8"/>
        <v>1.4384615384615385</v>
      </c>
      <c r="F59" s="35">
        <f>$D:$D/$C:$C*100</f>
        <v>5.84375</v>
      </c>
      <c r="G59" s="34"/>
      <c r="H59" s="35"/>
      <c r="I59" s="34">
        <v>0.2</v>
      </c>
    </row>
    <row r="60" spans="1:9" ht="61.5" customHeight="1">
      <c r="A60" s="3" t="s">
        <v>128</v>
      </c>
      <c r="B60" s="34">
        <v>30</v>
      </c>
      <c r="C60" s="34">
        <v>7</v>
      </c>
      <c r="D60" s="34">
        <v>10</v>
      </c>
      <c r="E60" s="35">
        <f t="shared" si="8"/>
        <v>33.33333333333333</v>
      </c>
      <c r="F60" s="35">
        <f>$D:$D/$C:$C*100</f>
        <v>142.85714285714286</v>
      </c>
      <c r="G60" s="34"/>
      <c r="H60" s="35"/>
      <c r="I60" s="34">
        <v>0</v>
      </c>
    </row>
    <row r="61" spans="1:9" ht="85.5" customHeight="1">
      <c r="A61" s="3" t="s">
        <v>129</v>
      </c>
      <c r="B61" s="34">
        <v>2474</v>
      </c>
      <c r="C61" s="34">
        <v>630</v>
      </c>
      <c r="D61" s="34">
        <v>71.4</v>
      </c>
      <c r="E61" s="35">
        <f t="shared" si="8"/>
        <v>2.8860145513338726</v>
      </c>
      <c r="F61" s="35">
        <f>$D:$D/$C:$C*100</f>
        <v>11.333333333333334</v>
      </c>
      <c r="G61" s="34"/>
      <c r="H61" s="35"/>
      <c r="I61" s="34">
        <v>0</v>
      </c>
    </row>
    <row r="62" spans="1:9" ht="59.25" customHeight="1">
      <c r="A62" s="3" t="s">
        <v>136</v>
      </c>
      <c r="B62" s="34">
        <v>0</v>
      </c>
      <c r="C62" s="34">
        <v>0</v>
      </c>
      <c r="D62" s="34">
        <v>52.2</v>
      </c>
      <c r="E62" s="35">
        <v>0</v>
      </c>
      <c r="F62" s="35">
        <v>0</v>
      </c>
      <c r="G62" s="34"/>
      <c r="H62" s="35"/>
      <c r="I62" s="34">
        <v>0</v>
      </c>
    </row>
    <row r="63" spans="1:9" ht="85.5" customHeight="1">
      <c r="A63" s="3" t="s">
        <v>137</v>
      </c>
      <c r="B63" s="34">
        <v>0</v>
      </c>
      <c r="C63" s="34">
        <v>0</v>
      </c>
      <c r="D63" s="34">
        <v>19.5</v>
      </c>
      <c r="E63" s="35">
        <v>0</v>
      </c>
      <c r="F63" s="35">
        <v>0</v>
      </c>
      <c r="G63" s="34"/>
      <c r="H63" s="35"/>
      <c r="I63" s="34">
        <v>6.5</v>
      </c>
    </row>
    <row r="64" spans="1:9" ht="62.25" customHeight="1">
      <c r="A64" s="3" t="s">
        <v>130</v>
      </c>
      <c r="B64" s="34">
        <v>0</v>
      </c>
      <c r="C64" s="34">
        <v>0</v>
      </c>
      <c r="D64" s="34">
        <v>30</v>
      </c>
      <c r="E64" s="35" t="e">
        <f>$D:$D/$B:$B*100</f>
        <v>#DIV/0!</v>
      </c>
      <c r="F64" s="35" t="e">
        <f>$D:$D/$C:$C*100</f>
        <v>#DIV/0!</v>
      </c>
      <c r="G64" s="34"/>
      <c r="H64" s="35"/>
      <c r="I64" s="34">
        <v>0</v>
      </c>
    </row>
    <row r="65" spans="1:9" ht="79.5" customHeight="1">
      <c r="A65" s="3" t="s">
        <v>132</v>
      </c>
      <c r="B65" s="34">
        <v>70</v>
      </c>
      <c r="C65" s="34">
        <v>70</v>
      </c>
      <c r="D65" s="34">
        <v>644.6</v>
      </c>
      <c r="E65" s="35">
        <f>$D:$D/$B:$B*100</f>
        <v>920.8571428571428</v>
      </c>
      <c r="F65" s="35">
        <f>$D:$D/$C:$C*100</f>
        <v>920.8571428571428</v>
      </c>
      <c r="G65" s="34"/>
      <c r="H65" s="35"/>
      <c r="I65" s="34">
        <v>77.3</v>
      </c>
    </row>
    <row r="66" spans="1:13" ht="80.25" customHeight="1">
      <c r="A66" s="3" t="s">
        <v>131</v>
      </c>
      <c r="B66" s="34">
        <v>150</v>
      </c>
      <c r="C66" s="34">
        <v>150</v>
      </c>
      <c r="D66" s="34">
        <v>222.8</v>
      </c>
      <c r="E66" s="35">
        <f>$D:$D/$B:$B*100</f>
        <v>148.53333333333333</v>
      </c>
      <c r="F66" s="35">
        <f>$D:$D/$C:$C*100</f>
        <v>148.53333333333333</v>
      </c>
      <c r="G66" s="34"/>
      <c r="H66" s="35"/>
      <c r="I66" s="34">
        <v>5.8</v>
      </c>
      <c r="M66" s="40"/>
    </row>
    <row r="67" spans="1:13" ht="109.5" customHeight="1">
      <c r="A67" s="3" t="s">
        <v>144</v>
      </c>
      <c r="B67" s="34">
        <v>0</v>
      </c>
      <c r="C67" s="34">
        <v>0</v>
      </c>
      <c r="D67" s="34">
        <v>3</v>
      </c>
      <c r="E67" s="35"/>
      <c r="F67" s="35"/>
      <c r="G67" s="34"/>
      <c r="H67" s="35"/>
      <c r="I67" s="34">
        <v>3</v>
      </c>
      <c r="M67" s="40"/>
    </row>
    <row r="68" spans="1:13" ht="72.75" customHeight="1">
      <c r="A68" s="3" t="s">
        <v>143</v>
      </c>
      <c r="B68" s="34">
        <v>0</v>
      </c>
      <c r="C68" s="34">
        <v>0</v>
      </c>
      <c r="D68" s="34">
        <v>6.4</v>
      </c>
      <c r="E68" s="35">
        <v>0</v>
      </c>
      <c r="F68" s="35">
        <v>0</v>
      </c>
      <c r="G68" s="34"/>
      <c r="H68" s="35"/>
      <c r="I68" s="34">
        <v>3.2</v>
      </c>
      <c r="M68" s="40"/>
    </row>
    <row r="69" spans="1:9" ht="12.75">
      <c r="A69" s="5" t="s">
        <v>26</v>
      </c>
      <c r="B69" s="33">
        <v>0</v>
      </c>
      <c r="C69" s="33">
        <v>0</v>
      </c>
      <c r="D69" s="33">
        <v>-0.6</v>
      </c>
      <c r="E69" s="32">
        <v>0</v>
      </c>
      <c r="F69" s="32">
        <v>0</v>
      </c>
      <c r="G69" s="33">
        <v>-3.7</v>
      </c>
      <c r="H69" s="32">
        <v>0</v>
      </c>
      <c r="I69" s="33">
        <v>-0.5</v>
      </c>
    </row>
    <row r="70" spans="1:9" ht="12.75">
      <c r="A70" s="7" t="s">
        <v>27</v>
      </c>
      <c r="B70" s="49">
        <f>B69+B49+B46+B42+B36+B33+B29+B24+B20+B7+B43+B44+B45+B15</f>
        <v>570426.9</v>
      </c>
      <c r="C70" s="49">
        <f>C69+C49+C46+C42+C36+C33+C29+C24+C20+C7+C43+C44+C45+C15</f>
        <v>182398.30000000002</v>
      </c>
      <c r="D70" s="49">
        <f>D69+D49+D46+D42+D36+D33+D29+D24+D20+D7+D43+D44+D45+D15</f>
        <v>173510.5</v>
      </c>
      <c r="E70" s="32">
        <f aca="true" t="shared" si="9" ref="E70:E76">$D:$D/$B:$B*100</f>
        <v>30.417657372048897</v>
      </c>
      <c r="F70" s="32">
        <f aca="true" t="shared" si="10" ref="F70:F76">$D:$D/$C:$C*100</f>
        <v>95.12725721676134</v>
      </c>
      <c r="G70" s="49">
        <f>G69+G49+G46+G42+G36+G33+G29+G24+G20+G7+G43+G44+G45+G15</f>
        <v>187476.6</v>
      </c>
      <c r="H70" s="32">
        <f aca="true" t="shared" si="11" ref="H70:H76">$D:$D/$G:$G*100</f>
        <v>92.55048363369082</v>
      </c>
      <c r="I70" s="49">
        <f>I69+I49+I46+I42+I36+I33+I29+I24+I20+I7+I43+I44+I45+I15</f>
        <v>45351.299999999996</v>
      </c>
    </row>
    <row r="71" spans="1:9" ht="12.75">
      <c r="A71" s="7" t="s">
        <v>28</v>
      </c>
      <c r="B71" s="49">
        <f>B72+B77+B78+B79+B80</f>
        <v>1808519.5</v>
      </c>
      <c r="C71" s="49">
        <f>C72+C77+C78+C79+C80</f>
        <v>467700.60000000003</v>
      </c>
      <c r="D71" s="49">
        <f>D72+D77+D78+D79+D80</f>
        <v>436189.8</v>
      </c>
      <c r="E71" s="32">
        <f t="shared" si="9"/>
        <v>24.11861193644857</v>
      </c>
      <c r="F71" s="32">
        <f t="shared" si="10"/>
        <v>93.26261287669931</v>
      </c>
      <c r="G71" s="49">
        <f>G72+G77+G78+G79+G80</f>
        <v>406304.00000000006</v>
      </c>
      <c r="H71" s="32">
        <f t="shared" si="11"/>
        <v>107.35552689611718</v>
      </c>
      <c r="I71" s="49">
        <f>I72+I77+I78+I79+I80</f>
        <v>227835.1</v>
      </c>
    </row>
    <row r="72" spans="1:9" ht="25.5">
      <c r="A72" s="7" t="s">
        <v>29</v>
      </c>
      <c r="B72" s="49">
        <f>SUM(B73:B76)</f>
        <v>1741887.5</v>
      </c>
      <c r="C72" s="49">
        <f>SUM(C73:C76)</f>
        <v>474375.7</v>
      </c>
      <c r="D72" s="49">
        <f>SUM(D73:D76)</f>
        <v>443328.2</v>
      </c>
      <c r="E72" s="32">
        <f t="shared" si="9"/>
        <v>25.451023674031763</v>
      </c>
      <c r="F72" s="32">
        <f t="shared" si="10"/>
        <v>93.45508212161795</v>
      </c>
      <c r="G72" s="49">
        <f>$73:$73+$74:$74+$75:$75+G76</f>
        <v>408523.7</v>
      </c>
      <c r="H72" s="32">
        <f t="shared" si="11"/>
        <v>108.51957915783099</v>
      </c>
      <c r="I72" s="49">
        <f>SUM(I73:I76)</f>
        <v>227837.2</v>
      </c>
    </row>
    <row r="73" spans="1:9" ht="12.75">
      <c r="A73" s="3" t="s">
        <v>30</v>
      </c>
      <c r="B73" s="34">
        <v>444863.1</v>
      </c>
      <c r="C73" s="34">
        <v>73933.1</v>
      </c>
      <c r="D73" s="34">
        <v>73933.1</v>
      </c>
      <c r="E73" s="35">
        <f t="shared" si="9"/>
        <v>16.61929254190784</v>
      </c>
      <c r="F73" s="35">
        <f t="shared" si="10"/>
        <v>100</v>
      </c>
      <c r="G73" s="34">
        <v>91475.4</v>
      </c>
      <c r="H73" s="35">
        <f t="shared" si="11"/>
        <v>80.82293162970592</v>
      </c>
      <c r="I73" s="34">
        <v>16197.7</v>
      </c>
    </row>
    <row r="74" spans="1:9" ht="12.75">
      <c r="A74" s="3" t="s">
        <v>31</v>
      </c>
      <c r="B74" s="34">
        <v>455337.4</v>
      </c>
      <c r="C74" s="34">
        <v>132959.4</v>
      </c>
      <c r="D74" s="34">
        <v>128292.9</v>
      </c>
      <c r="E74" s="35">
        <f t="shared" si="9"/>
        <v>28.175348653547893</v>
      </c>
      <c r="F74" s="35">
        <f t="shared" si="10"/>
        <v>96.49028199585739</v>
      </c>
      <c r="G74" s="34">
        <v>49828.2</v>
      </c>
      <c r="H74" s="35">
        <f t="shared" si="11"/>
        <v>257.47046852986864</v>
      </c>
      <c r="I74" s="34">
        <v>120897.4</v>
      </c>
    </row>
    <row r="75" spans="1:9" ht="12.75">
      <c r="A75" s="3" t="s">
        <v>32</v>
      </c>
      <c r="B75" s="34">
        <v>822854.8</v>
      </c>
      <c r="C75" s="34">
        <v>267018.7</v>
      </c>
      <c r="D75" s="34">
        <v>240456.2</v>
      </c>
      <c r="E75" s="35">
        <f t="shared" si="9"/>
        <v>29.22219084096003</v>
      </c>
      <c r="F75" s="35">
        <f t="shared" si="10"/>
        <v>90.05219484627855</v>
      </c>
      <c r="G75" s="34">
        <v>264226.4</v>
      </c>
      <c r="H75" s="35">
        <f t="shared" si="11"/>
        <v>91.00385124272215</v>
      </c>
      <c r="I75" s="34">
        <v>90476</v>
      </c>
    </row>
    <row r="76" spans="1:9" ht="12.75">
      <c r="A76" s="3" t="s">
        <v>110</v>
      </c>
      <c r="B76" s="34">
        <v>18832.2</v>
      </c>
      <c r="C76" s="34">
        <v>464.5</v>
      </c>
      <c r="D76" s="34">
        <v>646</v>
      </c>
      <c r="E76" s="35">
        <f t="shared" si="9"/>
        <v>3.4302949204022894</v>
      </c>
      <c r="F76" s="35">
        <f t="shared" si="10"/>
        <v>139.07427341227125</v>
      </c>
      <c r="G76" s="34">
        <v>2993.7</v>
      </c>
      <c r="H76" s="35">
        <f t="shared" si="11"/>
        <v>21.578648495173198</v>
      </c>
      <c r="I76" s="34">
        <v>266.1</v>
      </c>
    </row>
    <row r="77" spans="1:9" ht="30" customHeight="1">
      <c r="A77" s="7" t="s">
        <v>114</v>
      </c>
      <c r="B77" s="33">
        <v>1504.5</v>
      </c>
      <c r="C77" s="33">
        <v>320</v>
      </c>
      <c r="D77" s="33">
        <v>320</v>
      </c>
      <c r="E77" s="32">
        <v>0</v>
      </c>
      <c r="F77" s="32">
        <v>0</v>
      </c>
      <c r="G77" s="33">
        <v>0</v>
      </c>
      <c r="H77" s="32">
        <v>0</v>
      </c>
      <c r="I77" s="33">
        <v>0</v>
      </c>
    </row>
    <row r="78" spans="1:9" ht="30" customHeight="1">
      <c r="A78" s="7" t="s">
        <v>116</v>
      </c>
      <c r="B78" s="33">
        <v>72122.6</v>
      </c>
      <c r="C78" s="33">
        <v>0</v>
      </c>
      <c r="D78" s="33">
        <v>20</v>
      </c>
      <c r="E78" s="32">
        <v>0</v>
      </c>
      <c r="F78" s="32">
        <v>0</v>
      </c>
      <c r="G78" s="33">
        <v>0</v>
      </c>
      <c r="H78" s="32">
        <v>0</v>
      </c>
      <c r="I78" s="33">
        <v>0</v>
      </c>
    </row>
    <row r="79" spans="1:9" ht="66.75" customHeight="1">
      <c r="A79" s="7" t="s">
        <v>112</v>
      </c>
      <c r="B79" s="33">
        <v>0</v>
      </c>
      <c r="C79" s="33">
        <v>0</v>
      </c>
      <c r="D79" s="33">
        <v>18.6</v>
      </c>
      <c r="E79" s="35">
        <v>0</v>
      </c>
      <c r="F79" s="35">
        <v>0</v>
      </c>
      <c r="G79" s="33">
        <v>21.9</v>
      </c>
      <c r="H79" s="35">
        <v>0</v>
      </c>
      <c r="I79" s="33">
        <v>0</v>
      </c>
    </row>
    <row r="80" spans="1:9" ht="24.75" customHeight="1">
      <c r="A80" s="7" t="s">
        <v>34</v>
      </c>
      <c r="B80" s="33">
        <v>-6995.1</v>
      </c>
      <c r="C80" s="33">
        <v>-6995.1</v>
      </c>
      <c r="D80" s="33">
        <v>-7497</v>
      </c>
      <c r="E80" s="32">
        <v>0</v>
      </c>
      <c r="F80" s="32">
        <v>0</v>
      </c>
      <c r="G80" s="33">
        <v>-2241.6</v>
      </c>
      <c r="H80" s="32">
        <f>$D:$D/$G:$G*100</f>
        <v>334.44860813704497</v>
      </c>
      <c r="I80" s="33">
        <v>-2.1</v>
      </c>
    </row>
    <row r="81" spans="1:9" ht="23.25" customHeight="1">
      <c r="A81" s="5" t="s">
        <v>33</v>
      </c>
      <c r="B81" s="49">
        <f>B71+B70</f>
        <v>2378946.4</v>
      </c>
      <c r="C81" s="49">
        <f>C71+C70</f>
        <v>650098.9</v>
      </c>
      <c r="D81" s="49">
        <f>D71+D70</f>
        <v>609700.3</v>
      </c>
      <c r="E81" s="32">
        <f>$D:$D/$B:$B*100</f>
        <v>25.629005344550855</v>
      </c>
      <c r="F81" s="32">
        <f>$D:$D/$C:$C*100</f>
        <v>93.78577628726953</v>
      </c>
      <c r="G81" s="49">
        <f>G71+G70</f>
        <v>593780.6000000001</v>
      </c>
      <c r="H81" s="32">
        <f>$D:$D/$G:$G*100</f>
        <v>102.68107445746794</v>
      </c>
      <c r="I81" s="49">
        <f>I71+I70</f>
        <v>273186.4</v>
      </c>
    </row>
    <row r="82" spans="1:9" ht="24" customHeight="1">
      <c r="A82" s="53" t="s">
        <v>35</v>
      </c>
      <c r="B82" s="54"/>
      <c r="C82" s="54"/>
      <c r="D82" s="54"/>
      <c r="E82" s="54"/>
      <c r="F82" s="54"/>
      <c r="G82" s="54"/>
      <c r="H82" s="54"/>
      <c r="I82" s="55"/>
    </row>
    <row r="83" spans="1:9" ht="12.75">
      <c r="A83" s="12" t="s">
        <v>36</v>
      </c>
      <c r="B83" s="49">
        <f>B84+B85+B86+B87+B88+B89+B90+B91</f>
        <v>257032.69999999998</v>
      </c>
      <c r="C83" s="49">
        <f>C84+C85+C86+C87+C88+C89+C90+C91</f>
        <v>72312.1</v>
      </c>
      <c r="D83" s="49">
        <f>D84+D85+D86+D87+D88+D89+D90+D91</f>
        <v>60588.1</v>
      </c>
      <c r="E83" s="32">
        <f>$D:$D/$B:$B*100</f>
        <v>23.572136930437257</v>
      </c>
      <c r="F83" s="32">
        <f>$D:$D/$C:$C*100</f>
        <v>83.78694575320036</v>
      </c>
      <c r="G83" s="49">
        <f>G84+G85+G86+G87+G88+G89+G90+G91</f>
        <v>55979.9</v>
      </c>
      <c r="H83" s="32">
        <f>$D:$D/$G:$G*100</f>
        <v>108.23188322951631</v>
      </c>
      <c r="I83" s="49">
        <f>I84+I85+I86+I87+I88+I89+I90+I91</f>
        <v>20183.300000000003</v>
      </c>
    </row>
    <row r="84" spans="1:9" ht="12.75">
      <c r="A84" s="13" t="s">
        <v>37</v>
      </c>
      <c r="B84" s="50">
        <v>2508.8</v>
      </c>
      <c r="C84" s="50">
        <v>714.3</v>
      </c>
      <c r="D84" s="50">
        <v>643.2</v>
      </c>
      <c r="E84" s="35">
        <f>$D:$D/$B:$B*100</f>
        <v>25.637755102040817</v>
      </c>
      <c r="F84" s="35">
        <f>$D:$D/$C:$C*100</f>
        <v>90.0461990760185</v>
      </c>
      <c r="G84" s="50">
        <v>649.7</v>
      </c>
      <c r="H84" s="35">
        <f>$D:$D/$G:$G*100</f>
        <v>98.99953824842235</v>
      </c>
      <c r="I84" s="50">
        <v>244.4</v>
      </c>
    </row>
    <row r="85" spans="1:9" ht="14.25" customHeight="1">
      <c r="A85" s="13" t="s">
        <v>38</v>
      </c>
      <c r="B85" s="50">
        <v>7665.7</v>
      </c>
      <c r="C85" s="50">
        <v>2245.8</v>
      </c>
      <c r="D85" s="50">
        <v>1901.7</v>
      </c>
      <c r="E85" s="35">
        <f>$D:$D/$B:$B*100</f>
        <v>24.80791056263616</v>
      </c>
      <c r="F85" s="35">
        <f>$D:$D/$C:$C*100</f>
        <v>84.67806572268233</v>
      </c>
      <c r="G85" s="50">
        <v>1964.4</v>
      </c>
      <c r="H85" s="35">
        <f>$D:$D/$G:$G*100</f>
        <v>96.80818570555894</v>
      </c>
      <c r="I85" s="50">
        <v>541.7</v>
      </c>
    </row>
    <row r="86" spans="1:9" ht="25.5">
      <c r="A86" s="13" t="s">
        <v>39</v>
      </c>
      <c r="B86" s="50">
        <v>48990.7</v>
      </c>
      <c r="C86" s="50">
        <v>15360.6</v>
      </c>
      <c r="D86" s="50">
        <v>13292.5</v>
      </c>
      <c r="E86" s="35">
        <f>$D:$D/$B:$B*100</f>
        <v>27.132700696254595</v>
      </c>
      <c r="F86" s="35">
        <f>$D:$D/$C:$C*100</f>
        <v>86.53633321615041</v>
      </c>
      <c r="G86" s="50">
        <v>11211.9</v>
      </c>
      <c r="H86" s="35">
        <f>$D:$D/$G:$G*100</f>
        <v>118.55706882865526</v>
      </c>
      <c r="I86" s="50">
        <v>4430.3</v>
      </c>
    </row>
    <row r="87" spans="1:9" ht="12.75">
      <c r="A87" s="13" t="s">
        <v>83</v>
      </c>
      <c r="B87" s="34">
        <v>24.7</v>
      </c>
      <c r="C87" s="34">
        <v>0</v>
      </c>
      <c r="D87" s="34">
        <v>0</v>
      </c>
      <c r="E87" s="35">
        <v>0</v>
      </c>
      <c r="F87" s="35">
        <v>0</v>
      </c>
      <c r="G87" s="34">
        <v>0</v>
      </c>
      <c r="H87" s="35">
        <v>0</v>
      </c>
      <c r="I87" s="34">
        <v>0</v>
      </c>
    </row>
    <row r="88" spans="1:9" ht="25.5">
      <c r="A88" s="3" t="s">
        <v>40</v>
      </c>
      <c r="B88" s="50">
        <v>14182.9</v>
      </c>
      <c r="C88" s="50">
        <v>4208.6</v>
      </c>
      <c r="D88" s="50">
        <v>3689</v>
      </c>
      <c r="E88" s="35">
        <f>$D:$D/$B:$B*100</f>
        <v>26.010195376121953</v>
      </c>
      <c r="F88" s="35">
        <f>$D:$D/$C:$C*100</f>
        <v>87.65385163712398</v>
      </c>
      <c r="G88" s="50">
        <v>3741.9</v>
      </c>
      <c r="H88" s="35">
        <f>$D:$D/$G:$G*100</f>
        <v>98.58627969747988</v>
      </c>
      <c r="I88" s="50">
        <v>1313.3</v>
      </c>
    </row>
    <row r="89" spans="1:9" ht="12.75">
      <c r="A89" s="13" t="s">
        <v>41</v>
      </c>
      <c r="B89" s="50">
        <v>4864.1</v>
      </c>
      <c r="C89" s="50">
        <v>0</v>
      </c>
      <c r="D89" s="50">
        <v>0</v>
      </c>
      <c r="E89" s="35">
        <v>0</v>
      </c>
      <c r="F89" s="35">
        <v>0</v>
      </c>
      <c r="G89" s="50">
        <v>0</v>
      </c>
      <c r="H89" s="35">
        <v>0</v>
      </c>
      <c r="I89" s="50">
        <v>0</v>
      </c>
    </row>
    <row r="90" spans="1:9" ht="12.75">
      <c r="A90" s="13" t="s">
        <v>42</v>
      </c>
      <c r="B90" s="50">
        <v>2081</v>
      </c>
      <c r="C90" s="50">
        <v>0</v>
      </c>
      <c r="D90" s="50">
        <v>0</v>
      </c>
      <c r="E90" s="35">
        <f>$D:$D/$B:$B*100</f>
        <v>0</v>
      </c>
      <c r="F90" s="35">
        <v>0</v>
      </c>
      <c r="G90" s="50">
        <v>0</v>
      </c>
      <c r="H90" s="35">
        <v>0</v>
      </c>
      <c r="I90" s="50">
        <v>0</v>
      </c>
    </row>
    <row r="91" spans="1:9" ht="12.75">
      <c r="A91" s="3" t="s">
        <v>43</v>
      </c>
      <c r="B91" s="50">
        <v>176714.8</v>
      </c>
      <c r="C91" s="50">
        <v>49782.8</v>
      </c>
      <c r="D91" s="50">
        <v>41061.7</v>
      </c>
      <c r="E91" s="35">
        <f>$D:$D/$B:$B*100</f>
        <v>23.236140945749874</v>
      </c>
      <c r="F91" s="35">
        <f>$D:$D/$C:$C*100</f>
        <v>82.48170050700242</v>
      </c>
      <c r="G91" s="50">
        <v>38412</v>
      </c>
      <c r="H91" s="35">
        <f>$D:$D/$G:$G*100</f>
        <v>106.89810475892949</v>
      </c>
      <c r="I91" s="50">
        <v>13653.6</v>
      </c>
    </row>
    <row r="92" spans="1:9" ht="12.75">
      <c r="A92" s="12" t="s">
        <v>44</v>
      </c>
      <c r="B92" s="33">
        <v>454</v>
      </c>
      <c r="C92" s="33">
        <v>134.6</v>
      </c>
      <c r="D92" s="33">
        <v>106.6</v>
      </c>
      <c r="E92" s="32">
        <f>$D:$D/$B:$B*100</f>
        <v>23.480176211453742</v>
      </c>
      <c r="F92" s="32">
        <f>$D:$D/$C:$C*100</f>
        <v>79.19762258543834</v>
      </c>
      <c r="G92" s="33">
        <v>108</v>
      </c>
      <c r="H92" s="32">
        <v>0</v>
      </c>
      <c r="I92" s="33">
        <v>33.6</v>
      </c>
    </row>
    <row r="93" spans="1:9" ht="25.5">
      <c r="A93" s="14" t="s">
        <v>45</v>
      </c>
      <c r="B93" s="33">
        <v>8096.3</v>
      </c>
      <c r="C93" s="33">
        <v>2720.7</v>
      </c>
      <c r="D93" s="33">
        <v>2143.9</v>
      </c>
      <c r="E93" s="32">
        <f>$D:$D/$B:$B*100</f>
        <v>26.479997035682967</v>
      </c>
      <c r="F93" s="32">
        <f>$D:$D/$C:$C*100</f>
        <v>78.799573639137</v>
      </c>
      <c r="G93" s="33">
        <v>2079.8</v>
      </c>
      <c r="H93" s="32">
        <v>0</v>
      </c>
      <c r="I93" s="33">
        <v>582</v>
      </c>
    </row>
    <row r="94" spans="1:9" ht="12.75">
      <c r="A94" s="12" t="s">
        <v>46</v>
      </c>
      <c r="B94" s="49">
        <f>B95+B96+B97+B98</f>
        <v>127473.09999999999</v>
      </c>
      <c r="C94" s="49">
        <f>C95+C96+C97+C98</f>
        <v>31497.2</v>
      </c>
      <c r="D94" s="49">
        <f>D95+D96+D97+D98</f>
        <v>15812.499999999998</v>
      </c>
      <c r="E94" s="32">
        <f>$D:$D/$B:$B*100</f>
        <v>12.40457790702509</v>
      </c>
      <c r="F94" s="32">
        <f>$D:$D/$C:$C*100</f>
        <v>50.20287517620613</v>
      </c>
      <c r="G94" s="49">
        <f>G95+G96+G97+G98</f>
        <v>14512.800000000001</v>
      </c>
      <c r="H94" s="32">
        <f>$D:$D/$G:$G*100</f>
        <v>108.95554269334656</v>
      </c>
      <c r="I94" s="49">
        <f>I95+I96+I97+I98</f>
        <v>3660.4</v>
      </c>
    </row>
    <row r="95" spans="1:9" ht="12.75">
      <c r="A95" s="15" t="s">
        <v>109</v>
      </c>
      <c r="B95" s="50">
        <v>0</v>
      </c>
      <c r="C95" s="50">
        <v>0</v>
      </c>
      <c r="D95" s="50">
        <v>0</v>
      </c>
      <c r="E95" s="35">
        <v>0</v>
      </c>
      <c r="F95" s="35">
        <v>0</v>
      </c>
      <c r="G95" s="50">
        <v>0</v>
      </c>
      <c r="H95" s="35">
        <v>0</v>
      </c>
      <c r="I95" s="50">
        <v>0</v>
      </c>
    </row>
    <row r="96" spans="1:9" ht="12.75">
      <c r="A96" s="13" t="s">
        <v>47</v>
      </c>
      <c r="B96" s="50">
        <v>24501.2</v>
      </c>
      <c r="C96" s="50">
        <v>4885.1</v>
      </c>
      <c r="D96" s="50">
        <v>4191.3</v>
      </c>
      <c r="E96" s="35">
        <f aca="true" t="shared" si="12" ref="E96:E117">$D:$D/$B:$B*100</f>
        <v>17.106509068943563</v>
      </c>
      <c r="F96" s="35">
        <f aca="true" t="shared" si="13" ref="F96:F102">$D:$D/$C:$C*100</f>
        <v>85.79762952651942</v>
      </c>
      <c r="G96" s="50">
        <v>3892.8</v>
      </c>
      <c r="H96" s="35">
        <f aca="true" t="shared" si="14" ref="H96:H102">$D:$D/$G:$G*100</f>
        <v>107.66800246609125</v>
      </c>
      <c r="I96" s="50">
        <v>1442.1</v>
      </c>
    </row>
    <row r="97" spans="1:9" ht="12.75">
      <c r="A97" s="15" t="s">
        <v>90</v>
      </c>
      <c r="B97" s="34">
        <v>99873.5</v>
      </c>
      <c r="C97" s="34">
        <v>25146.9</v>
      </c>
      <c r="D97" s="34">
        <v>11549.8</v>
      </c>
      <c r="E97" s="35">
        <f t="shared" si="12"/>
        <v>11.564429002688401</v>
      </c>
      <c r="F97" s="35">
        <f t="shared" si="13"/>
        <v>45.92931931967757</v>
      </c>
      <c r="G97" s="34">
        <v>9778.4</v>
      </c>
      <c r="H97" s="35">
        <f t="shared" si="14"/>
        <v>118.115438108484</v>
      </c>
      <c r="I97" s="34">
        <v>2200.3</v>
      </c>
    </row>
    <row r="98" spans="1:9" ht="12.75">
      <c r="A98" s="13" t="s">
        <v>48</v>
      </c>
      <c r="B98" s="50">
        <v>3098.4</v>
      </c>
      <c r="C98" s="50">
        <v>1465.2</v>
      </c>
      <c r="D98" s="50">
        <v>71.4</v>
      </c>
      <c r="E98" s="35">
        <f t="shared" si="12"/>
        <v>2.3044151820294347</v>
      </c>
      <c r="F98" s="35">
        <f t="shared" si="13"/>
        <v>4.8730548730548735</v>
      </c>
      <c r="G98" s="50">
        <v>841.6</v>
      </c>
      <c r="H98" s="35">
        <f t="shared" si="14"/>
        <v>8.483840304182511</v>
      </c>
      <c r="I98" s="50">
        <v>18</v>
      </c>
    </row>
    <row r="99" spans="1:9" ht="12.75">
      <c r="A99" s="12" t="s">
        <v>49</v>
      </c>
      <c r="B99" s="49">
        <f>B100+B101+B102+B103</f>
        <v>751599</v>
      </c>
      <c r="C99" s="49">
        <f>C100+C101+C102+C103</f>
        <v>191503.7</v>
      </c>
      <c r="D99" s="49">
        <f>D100+D101+D102+D103</f>
        <v>122596.99999999999</v>
      </c>
      <c r="E99" s="32">
        <f t="shared" si="12"/>
        <v>16.31149056877404</v>
      </c>
      <c r="F99" s="32">
        <f t="shared" si="13"/>
        <v>64.01808424589184</v>
      </c>
      <c r="G99" s="49">
        <f>G100+G101+G102+G103</f>
        <v>29964.1</v>
      </c>
      <c r="H99" s="32">
        <f t="shared" si="14"/>
        <v>409.14627837979447</v>
      </c>
      <c r="I99" s="49">
        <f>I100+I101+I102+I103</f>
        <v>64206.8</v>
      </c>
    </row>
    <row r="100" spans="1:9" ht="12.75">
      <c r="A100" s="13" t="s">
        <v>50</v>
      </c>
      <c r="B100" s="50">
        <v>557350.3</v>
      </c>
      <c r="C100" s="50">
        <v>135653.5</v>
      </c>
      <c r="D100" s="50">
        <v>89094.4</v>
      </c>
      <c r="E100" s="35">
        <f t="shared" si="12"/>
        <v>15.985350685197439</v>
      </c>
      <c r="F100" s="35">
        <f t="shared" si="13"/>
        <v>65.67792205877474</v>
      </c>
      <c r="G100" s="50">
        <v>1485.6</v>
      </c>
      <c r="H100" s="35">
        <f t="shared" si="14"/>
        <v>5997.199784598815</v>
      </c>
      <c r="I100" s="50">
        <v>56607.3</v>
      </c>
    </row>
    <row r="101" spans="1:9" ht="12.75">
      <c r="A101" s="13" t="s">
        <v>51</v>
      </c>
      <c r="B101" s="50">
        <v>108459.5</v>
      </c>
      <c r="C101" s="50">
        <v>46754.6</v>
      </c>
      <c r="D101" s="50">
        <v>25073.7</v>
      </c>
      <c r="E101" s="35">
        <f t="shared" si="12"/>
        <v>23.118030232483093</v>
      </c>
      <c r="F101" s="35">
        <f t="shared" si="13"/>
        <v>53.62830609180701</v>
      </c>
      <c r="G101" s="50">
        <v>17881</v>
      </c>
      <c r="H101" s="35">
        <f t="shared" si="14"/>
        <v>140.22537889379788</v>
      </c>
      <c r="I101" s="50">
        <v>5322</v>
      </c>
    </row>
    <row r="102" spans="1:9" ht="12.75">
      <c r="A102" s="13" t="s">
        <v>52</v>
      </c>
      <c r="B102" s="50">
        <v>85789.2</v>
      </c>
      <c r="C102" s="50">
        <v>9095.6</v>
      </c>
      <c r="D102" s="50">
        <v>8428.9</v>
      </c>
      <c r="E102" s="35">
        <f t="shared" si="12"/>
        <v>9.825129503480625</v>
      </c>
      <c r="F102" s="35">
        <f t="shared" si="13"/>
        <v>92.67008223756541</v>
      </c>
      <c r="G102" s="50">
        <v>10308.1</v>
      </c>
      <c r="H102" s="35">
        <f t="shared" si="14"/>
        <v>81.76967627399812</v>
      </c>
      <c r="I102" s="50">
        <v>2277.5</v>
      </c>
    </row>
    <row r="103" spans="1:9" ht="12.75">
      <c r="A103" s="13" t="s">
        <v>53</v>
      </c>
      <c r="B103" s="50">
        <v>0</v>
      </c>
      <c r="C103" s="50">
        <v>0</v>
      </c>
      <c r="D103" s="50">
        <v>0</v>
      </c>
      <c r="E103" s="35" t="e">
        <f t="shared" si="12"/>
        <v>#DIV/0!</v>
      </c>
      <c r="F103" s="35">
        <v>0</v>
      </c>
      <c r="G103" s="50">
        <v>289.4</v>
      </c>
      <c r="H103" s="35">
        <v>0</v>
      </c>
      <c r="I103" s="50">
        <v>0</v>
      </c>
    </row>
    <row r="104" spans="1:9" ht="18.75" customHeight="1">
      <c r="A104" s="16" t="s">
        <v>118</v>
      </c>
      <c r="B104" s="49">
        <f>SUM(B105:B106)</f>
        <v>5531.2</v>
      </c>
      <c r="C104" s="49">
        <f>SUM(C105:C106)</f>
        <v>1190</v>
      </c>
      <c r="D104" s="49">
        <f>SUM(D105:D106)</f>
        <v>145</v>
      </c>
      <c r="E104" s="32">
        <f t="shared" si="12"/>
        <v>2.621492623662135</v>
      </c>
      <c r="F104" s="32">
        <v>0</v>
      </c>
      <c r="G104" s="49">
        <f>SUM(G105:G106)</f>
        <v>0</v>
      </c>
      <c r="H104" s="32">
        <v>0</v>
      </c>
      <c r="I104" s="49">
        <f>SUM(I105:I106)</f>
        <v>145</v>
      </c>
    </row>
    <row r="105" spans="1:9" ht="30.75" customHeight="1">
      <c r="A105" s="13" t="s">
        <v>120</v>
      </c>
      <c r="B105" s="50">
        <v>1859.7</v>
      </c>
      <c r="C105" s="50">
        <v>390</v>
      </c>
      <c r="D105" s="50">
        <v>0</v>
      </c>
      <c r="E105" s="35">
        <f t="shared" si="12"/>
        <v>0</v>
      </c>
      <c r="F105" s="35">
        <v>0</v>
      </c>
      <c r="G105" s="50">
        <v>0</v>
      </c>
      <c r="H105" s="35">
        <v>0</v>
      </c>
      <c r="I105" s="50">
        <v>0</v>
      </c>
    </row>
    <row r="106" spans="1:9" ht="26.25" customHeight="1">
      <c r="A106" s="13" t="s">
        <v>117</v>
      </c>
      <c r="B106" s="50">
        <v>3671.5</v>
      </c>
      <c r="C106" s="50">
        <v>800</v>
      </c>
      <c r="D106" s="50">
        <v>145</v>
      </c>
      <c r="E106" s="35">
        <f t="shared" si="12"/>
        <v>3.949339507013482</v>
      </c>
      <c r="F106" s="35">
        <v>0</v>
      </c>
      <c r="G106" s="50">
        <v>0</v>
      </c>
      <c r="H106" s="35">
        <v>0</v>
      </c>
      <c r="I106" s="50">
        <v>145</v>
      </c>
    </row>
    <row r="107" spans="1:9" ht="12.75">
      <c r="A107" s="16" t="s">
        <v>54</v>
      </c>
      <c r="B107" s="49">
        <f>B108+B109+B110+B111+B112</f>
        <v>1190610</v>
      </c>
      <c r="C107" s="49">
        <f>C108+C109+C110+C111+C112</f>
        <v>367659.5</v>
      </c>
      <c r="D107" s="49">
        <f>D108+D109+D110+D111+D112</f>
        <v>350629.10000000003</v>
      </c>
      <c r="E107" s="32">
        <f t="shared" si="12"/>
        <v>29.449534272347794</v>
      </c>
      <c r="F107" s="32">
        <f aca="true" t="shared" si="15" ref="F107:F117">$D:$D/$C:$C*100</f>
        <v>95.36788795067176</v>
      </c>
      <c r="G107" s="49">
        <f>G108+G109+G110+G111+G112</f>
        <v>348560.1</v>
      </c>
      <c r="H107" s="32">
        <f aca="true" t="shared" si="16" ref="H107:H123">$D:$D/$G:$G*100</f>
        <v>100.59358486527863</v>
      </c>
      <c r="I107" s="49">
        <f>I108+I109+I110+I111+I112</f>
        <v>120902.8</v>
      </c>
    </row>
    <row r="108" spans="1:9" ht="12.75">
      <c r="A108" s="13" t="s">
        <v>55</v>
      </c>
      <c r="B108" s="50">
        <v>483846.4</v>
      </c>
      <c r="C108" s="50">
        <v>150178.7</v>
      </c>
      <c r="D108" s="50">
        <v>149178.7</v>
      </c>
      <c r="E108" s="35">
        <f t="shared" si="12"/>
        <v>30.831830101453683</v>
      </c>
      <c r="F108" s="35">
        <f t="shared" si="15"/>
        <v>99.33412661049803</v>
      </c>
      <c r="G108" s="50">
        <v>149797.3</v>
      </c>
      <c r="H108" s="35">
        <f t="shared" si="16"/>
        <v>99.58704195602994</v>
      </c>
      <c r="I108" s="50">
        <v>53085.3</v>
      </c>
    </row>
    <row r="109" spans="1:9" ht="12.75">
      <c r="A109" s="13" t="s">
        <v>56</v>
      </c>
      <c r="B109" s="50">
        <v>524142.9</v>
      </c>
      <c r="C109" s="50">
        <v>162301.2</v>
      </c>
      <c r="D109" s="50">
        <v>151053.7</v>
      </c>
      <c r="E109" s="35">
        <f t="shared" si="12"/>
        <v>28.81918270761657</v>
      </c>
      <c r="F109" s="35">
        <f t="shared" si="15"/>
        <v>93.06998346284561</v>
      </c>
      <c r="G109" s="50">
        <v>149122.8</v>
      </c>
      <c r="H109" s="35">
        <f t="shared" si="16"/>
        <v>101.29483888446302</v>
      </c>
      <c r="I109" s="50">
        <v>52112.8</v>
      </c>
    </row>
    <row r="110" spans="1:9" ht="12.75">
      <c r="A110" s="13" t="s">
        <v>113</v>
      </c>
      <c r="B110" s="50">
        <v>93660.2</v>
      </c>
      <c r="C110" s="50">
        <v>31814.8</v>
      </c>
      <c r="D110" s="50">
        <v>30554.3</v>
      </c>
      <c r="E110" s="35">
        <f t="shared" si="12"/>
        <v>32.62250133995016</v>
      </c>
      <c r="F110" s="35">
        <f t="shared" si="15"/>
        <v>96.03800746822235</v>
      </c>
      <c r="G110" s="50">
        <v>30330.8</v>
      </c>
      <c r="H110" s="35">
        <f t="shared" si="16"/>
        <v>100.73687472799926</v>
      </c>
      <c r="I110" s="50">
        <v>9990.6</v>
      </c>
    </row>
    <row r="111" spans="1:9" ht="12.75">
      <c r="A111" s="13" t="s">
        <v>57</v>
      </c>
      <c r="B111" s="50">
        <v>31496.8</v>
      </c>
      <c r="C111" s="50">
        <v>6063.6</v>
      </c>
      <c r="D111" s="50">
        <v>5516.7</v>
      </c>
      <c r="E111" s="35">
        <f t="shared" si="12"/>
        <v>17.515112646364077</v>
      </c>
      <c r="F111" s="35">
        <f t="shared" si="15"/>
        <v>90.98060558084306</v>
      </c>
      <c r="G111" s="50">
        <v>5862.9</v>
      </c>
      <c r="H111" s="35">
        <f t="shared" si="16"/>
        <v>94.0950724044415</v>
      </c>
      <c r="I111" s="50">
        <v>1493.2</v>
      </c>
    </row>
    <row r="112" spans="1:9" ht="12.75">
      <c r="A112" s="13" t="s">
        <v>58</v>
      </c>
      <c r="B112" s="50">
        <v>57463.7</v>
      </c>
      <c r="C112" s="50">
        <v>17301.2</v>
      </c>
      <c r="D112" s="34">
        <v>14325.7</v>
      </c>
      <c r="E112" s="35">
        <f t="shared" si="12"/>
        <v>24.929999286506092</v>
      </c>
      <c r="F112" s="35">
        <f t="shared" si="15"/>
        <v>82.80177097542366</v>
      </c>
      <c r="G112" s="34">
        <v>13446.3</v>
      </c>
      <c r="H112" s="35">
        <f t="shared" si="16"/>
        <v>106.54008909514144</v>
      </c>
      <c r="I112" s="34">
        <v>4220.9</v>
      </c>
    </row>
    <row r="113" spans="1:9" ht="31.5" customHeight="1">
      <c r="A113" s="16" t="s">
        <v>59</v>
      </c>
      <c r="B113" s="49">
        <f>B114+B115</f>
        <v>149028.6</v>
      </c>
      <c r="C113" s="49">
        <f>C114+C115</f>
        <v>54158.8</v>
      </c>
      <c r="D113" s="49">
        <f>D114+D115</f>
        <v>51741.1</v>
      </c>
      <c r="E113" s="32">
        <f t="shared" si="12"/>
        <v>34.71890630389066</v>
      </c>
      <c r="F113" s="32">
        <f t="shared" si="15"/>
        <v>95.53590552227892</v>
      </c>
      <c r="G113" s="49">
        <f>G114+G115</f>
        <v>46712.1</v>
      </c>
      <c r="H113" s="32">
        <f t="shared" si="16"/>
        <v>110.76594715287902</v>
      </c>
      <c r="I113" s="49">
        <f>I114+I115</f>
        <v>15831.4</v>
      </c>
    </row>
    <row r="114" spans="1:9" ht="12.75">
      <c r="A114" s="13" t="s">
        <v>60</v>
      </c>
      <c r="B114" s="50">
        <v>140143</v>
      </c>
      <c r="C114" s="50">
        <v>52349.4</v>
      </c>
      <c r="D114" s="50">
        <v>50296.2</v>
      </c>
      <c r="E114" s="35">
        <f t="shared" si="12"/>
        <v>35.88919888970551</v>
      </c>
      <c r="F114" s="35">
        <f t="shared" si="15"/>
        <v>96.07789201022361</v>
      </c>
      <c r="G114" s="50">
        <v>45534.4</v>
      </c>
      <c r="H114" s="35">
        <f t="shared" si="16"/>
        <v>110.45758810920974</v>
      </c>
      <c r="I114" s="50">
        <v>15568.5</v>
      </c>
    </row>
    <row r="115" spans="1:9" ht="25.5">
      <c r="A115" s="13" t="s">
        <v>61</v>
      </c>
      <c r="B115" s="50">
        <v>8885.6</v>
      </c>
      <c r="C115" s="50">
        <v>1809.4</v>
      </c>
      <c r="D115" s="50">
        <v>1444.9</v>
      </c>
      <c r="E115" s="35">
        <f t="shared" si="12"/>
        <v>16.261141622400288</v>
      </c>
      <c r="F115" s="35">
        <f t="shared" si="15"/>
        <v>79.85520061898971</v>
      </c>
      <c r="G115" s="50">
        <v>1177.7</v>
      </c>
      <c r="H115" s="35">
        <f t="shared" si="16"/>
        <v>122.6882907361807</v>
      </c>
      <c r="I115" s="50">
        <v>262.9</v>
      </c>
    </row>
    <row r="116" spans="1:9" ht="18.75" customHeight="1">
      <c r="A116" s="16" t="s">
        <v>62</v>
      </c>
      <c r="B116" s="49">
        <f>B117+B118+B119+B120+B121</f>
        <v>70221.4</v>
      </c>
      <c r="C116" s="49">
        <f>C117+C118+C119+C120+C121</f>
        <v>42718.6</v>
      </c>
      <c r="D116" s="49">
        <f>D117+D118+D119+D120+D121</f>
        <v>14635.1</v>
      </c>
      <c r="E116" s="32">
        <f t="shared" si="12"/>
        <v>20.841367446390986</v>
      </c>
      <c r="F116" s="32">
        <f t="shared" si="15"/>
        <v>34.25931561427575</v>
      </c>
      <c r="G116" s="49">
        <f>G117+G118+G119+G120+G121</f>
        <v>40000.399999999994</v>
      </c>
      <c r="H116" s="32">
        <f t="shared" si="16"/>
        <v>36.587384126158746</v>
      </c>
      <c r="I116" s="49">
        <f>I117+I118+I119+I120+I121</f>
        <v>7072.8</v>
      </c>
    </row>
    <row r="117" spans="1:9" ht="12.75">
      <c r="A117" s="13" t="s">
        <v>63</v>
      </c>
      <c r="B117" s="50">
        <v>1236</v>
      </c>
      <c r="C117" s="50">
        <v>412</v>
      </c>
      <c r="D117" s="50">
        <v>362.1</v>
      </c>
      <c r="E117" s="35">
        <f t="shared" si="12"/>
        <v>29.296116504854368</v>
      </c>
      <c r="F117" s="35">
        <f t="shared" si="15"/>
        <v>87.88834951456312</v>
      </c>
      <c r="G117" s="50">
        <v>363.8</v>
      </c>
      <c r="H117" s="35">
        <f t="shared" si="16"/>
        <v>99.53271028037383</v>
      </c>
      <c r="I117" s="50">
        <v>91.3</v>
      </c>
    </row>
    <row r="118" spans="1:9" ht="12.75">
      <c r="A118" s="13" t="s">
        <v>138</v>
      </c>
      <c r="B118" s="50">
        <v>0</v>
      </c>
      <c r="C118" s="50">
        <v>0</v>
      </c>
      <c r="D118" s="50">
        <v>0</v>
      </c>
      <c r="E118" s="35">
        <v>0</v>
      </c>
      <c r="F118" s="35">
        <v>0</v>
      </c>
      <c r="G118" s="50">
        <v>16581.5</v>
      </c>
      <c r="H118" s="35">
        <f t="shared" si="16"/>
        <v>0</v>
      </c>
      <c r="I118" s="50">
        <v>0</v>
      </c>
    </row>
    <row r="119" spans="1:9" ht="12.75">
      <c r="A119" s="13" t="s">
        <v>64</v>
      </c>
      <c r="B119" s="50">
        <v>35271.3</v>
      </c>
      <c r="C119" s="50">
        <v>13225.4</v>
      </c>
      <c r="D119" s="50">
        <v>12212</v>
      </c>
      <c r="E119" s="35">
        <f>$D:$D/$B:$B*100</f>
        <v>34.623050468794744</v>
      </c>
      <c r="F119" s="35">
        <f>$D:$D/$C:$C*100</f>
        <v>92.33747183450028</v>
      </c>
      <c r="G119" s="50">
        <v>9127.9</v>
      </c>
      <c r="H119" s="35">
        <f t="shared" si="16"/>
        <v>133.787618181619</v>
      </c>
      <c r="I119" s="50">
        <v>6535.4</v>
      </c>
    </row>
    <row r="120" spans="1:9" ht="12.75">
      <c r="A120" s="13" t="s">
        <v>65</v>
      </c>
      <c r="B120" s="34">
        <v>33714.1</v>
      </c>
      <c r="C120" s="34">
        <v>29081.2</v>
      </c>
      <c r="D120" s="34">
        <v>2061</v>
      </c>
      <c r="E120" s="35">
        <f>$D:$D/$B:$B*100</f>
        <v>6.113169267457829</v>
      </c>
      <c r="F120" s="35">
        <f>$D:$D/$C:$C*100</f>
        <v>7.087052803873292</v>
      </c>
      <c r="G120" s="34">
        <v>3463.3</v>
      </c>
      <c r="H120" s="35">
        <f t="shared" si="16"/>
        <v>59.50971616666185</v>
      </c>
      <c r="I120" s="34">
        <v>446.1</v>
      </c>
    </row>
    <row r="121" spans="1:9" ht="12.75">
      <c r="A121" s="13" t="s">
        <v>66</v>
      </c>
      <c r="B121" s="50">
        <v>0</v>
      </c>
      <c r="C121" s="50">
        <v>0</v>
      </c>
      <c r="D121" s="50">
        <v>0</v>
      </c>
      <c r="E121" s="35">
        <v>0</v>
      </c>
      <c r="F121" s="35">
        <v>0</v>
      </c>
      <c r="G121" s="50">
        <v>10463.9</v>
      </c>
      <c r="H121" s="35">
        <f t="shared" si="16"/>
        <v>0</v>
      </c>
      <c r="I121" s="50">
        <v>0</v>
      </c>
    </row>
    <row r="122" spans="1:9" ht="16.5" customHeight="1">
      <c r="A122" s="16" t="s">
        <v>73</v>
      </c>
      <c r="B122" s="33">
        <f>B123+B124+B125</f>
        <v>58974.600000000006</v>
      </c>
      <c r="C122" s="33">
        <f>C123+C124+C125</f>
        <v>20440.899999999998</v>
      </c>
      <c r="D122" s="33">
        <f>D123+D124+D125</f>
        <v>19024.8</v>
      </c>
      <c r="E122" s="32">
        <f>$D:$D/$B:$B*100</f>
        <v>32.25931163585678</v>
      </c>
      <c r="F122" s="32">
        <f>$D:$D/$C:$C*100</f>
        <v>93.0722228473306</v>
      </c>
      <c r="G122" s="33">
        <f>G123+G124+G125</f>
        <v>17338.4</v>
      </c>
      <c r="H122" s="32">
        <f t="shared" si="16"/>
        <v>109.72638767129608</v>
      </c>
      <c r="I122" s="33">
        <f>I123+I124+I125</f>
        <v>6435.5</v>
      </c>
    </row>
    <row r="123" spans="1:9" ht="12.75">
      <c r="A123" s="44" t="s">
        <v>74</v>
      </c>
      <c r="B123" s="34">
        <v>44343.8</v>
      </c>
      <c r="C123" s="34">
        <v>15472.4</v>
      </c>
      <c r="D123" s="34">
        <v>14817.4</v>
      </c>
      <c r="E123" s="35">
        <f>$D:$D/$B:$B*100</f>
        <v>33.414817855032716</v>
      </c>
      <c r="F123" s="35">
        <f>$D:$D/$C:$C*100</f>
        <v>95.76665546392286</v>
      </c>
      <c r="G123" s="34">
        <v>12817.6</v>
      </c>
      <c r="H123" s="35">
        <f t="shared" si="16"/>
        <v>115.60198477093995</v>
      </c>
      <c r="I123" s="34">
        <v>5217.4</v>
      </c>
    </row>
    <row r="124" spans="1:9" ht="12.75">
      <c r="A124" s="17" t="s">
        <v>75</v>
      </c>
      <c r="B124" s="34">
        <v>11183.4</v>
      </c>
      <c r="C124" s="34">
        <v>3895.4</v>
      </c>
      <c r="D124" s="34">
        <v>3259.1</v>
      </c>
      <c r="E124" s="35">
        <f>$D:$D/$B:$B*100</f>
        <v>29.142300194931774</v>
      </c>
      <c r="F124" s="35">
        <f>$D:$D/$C:$C*100</f>
        <v>83.66534887302973</v>
      </c>
      <c r="G124" s="34">
        <v>3549.5</v>
      </c>
      <c r="H124" s="35">
        <v>0</v>
      </c>
      <c r="I124" s="34">
        <v>955</v>
      </c>
    </row>
    <row r="125" spans="1:9" ht="24.75" customHeight="1">
      <c r="A125" s="17" t="s">
        <v>84</v>
      </c>
      <c r="B125" s="34">
        <v>3447.4</v>
      </c>
      <c r="C125" s="34">
        <v>1073.1</v>
      </c>
      <c r="D125" s="34">
        <v>948.3</v>
      </c>
      <c r="E125" s="35">
        <f>$D:$D/$B:$B*100</f>
        <v>27.507686952485926</v>
      </c>
      <c r="F125" s="35">
        <f>$D:$D/$C:$C*100</f>
        <v>88.37014257757897</v>
      </c>
      <c r="G125" s="34">
        <v>971.3</v>
      </c>
      <c r="H125" s="35"/>
      <c r="I125" s="34">
        <v>263.1</v>
      </c>
    </row>
    <row r="126" spans="1:9" ht="25.5">
      <c r="A126" s="18" t="s">
        <v>97</v>
      </c>
      <c r="B126" s="33">
        <f aca="true" t="shared" si="17" ref="B126:I126">B127</f>
        <v>0</v>
      </c>
      <c r="C126" s="33">
        <f t="shared" si="17"/>
        <v>0</v>
      </c>
      <c r="D126" s="33">
        <f t="shared" si="17"/>
        <v>0</v>
      </c>
      <c r="E126" s="33">
        <f t="shared" si="17"/>
        <v>0</v>
      </c>
      <c r="F126" s="33">
        <f t="shared" si="17"/>
        <v>0</v>
      </c>
      <c r="G126" s="33">
        <f t="shared" si="17"/>
        <v>0</v>
      </c>
      <c r="H126" s="33">
        <f t="shared" si="17"/>
        <v>0</v>
      </c>
      <c r="I126" s="33">
        <f t="shared" si="17"/>
        <v>0</v>
      </c>
    </row>
    <row r="127" spans="1:9" ht="26.25" customHeight="1">
      <c r="A127" s="17" t="s">
        <v>97</v>
      </c>
      <c r="B127" s="34">
        <v>0</v>
      </c>
      <c r="C127" s="34">
        <v>0</v>
      </c>
      <c r="D127" s="34">
        <v>0</v>
      </c>
      <c r="E127" s="35">
        <v>0</v>
      </c>
      <c r="F127" s="35">
        <v>0</v>
      </c>
      <c r="G127" s="50">
        <v>0</v>
      </c>
      <c r="H127" s="35">
        <v>0</v>
      </c>
      <c r="I127" s="34">
        <v>0</v>
      </c>
    </row>
    <row r="128" spans="1:9" ht="26.25" customHeight="1">
      <c r="A128" s="41" t="s">
        <v>67</v>
      </c>
      <c r="B128" s="36">
        <f>B83+B92+B93+B94+B99+B104+B107+B113+B116+B122+B126</f>
        <v>2619020.9</v>
      </c>
      <c r="C128" s="36">
        <f>C83+C92+C93+C94+C99+C104+C107+C113+C116+C122+C126</f>
        <v>784336.1000000001</v>
      </c>
      <c r="D128" s="36">
        <f>D83+D92+D93+D94+D99+D104+D107+D113+D116+D122+D126</f>
        <v>637423.2</v>
      </c>
      <c r="E128" s="42">
        <f>$D:$D/$B:$B*100</f>
        <v>24.338225021419262</v>
      </c>
      <c r="F128" s="42">
        <f>$D:$D/$C:$C*100</f>
        <v>81.2691395946202</v>
      </c>
      <c r="G128" s="36">
        <f>G83+G92+G93+G94+G99+G104+G107+G113+G116+G122+G126</f>
        <v>555255.6</v>
      </c>
      <c r="H128" s="42">
        <f>$D:$D/$G:$G*100</f>
        <v>114.7981578213709</v>
      </c>
      <c r="I128" s="36">
        <f>I83+I92+I93+I94+I99+I104+I107+I113+I116+I122+I126</f>
        <v>239053.6</v>
      </c>
    </row>
    <row r="129" spans="1:9" ht="48.75" customHeight="1">
      <c r="A129" s="19" t="s">
        <v>68</v>
      </c>
      <c r="B129" s="36">
        <f>B81-B128</f>
        <v>-240074.5</v>
      </c>
      <c r="C129" s="36">
        <f>C81-C128</f>
        <v>-134237.20000000007</v>
      </c>
      <c r="D129" s="36">
        <f>D81-D128</f>
        <v>-27722.899999999907</v>
      </c>
      <c r="E129" s="36"/>
      <c r="F129" s="36"/>
      <c r="G129" s="36">
        <f>G81-G128</f>
        <v>38525.00000000012</v>
      </c>
      <c r="H129" s="36"/>
      <c r="I129" s="36">
        <f>I81-I128</f>
        <v>34132.80000000002</v>
      </c>
    </row>
    <row r="130" spans="1:9" ht="26.25" customHeight="1">
      <c r="A130" s="3" t="s">
        <v>69</v>
      </c>
      <c r="B130" s="34" t="s">
        <v>133</v>
      </c>
      <c r="C130" s="34"/>
      <c r="D130" s="34" t="s">
        <v>141</v>
      </c>
      <c r="E130" s="34"/>
      <c r="F130" s="34"/>
      <c r="G130" s="34"/>
      <c r="H130" s="33"/>
      <c r="I130" s="34"/>
    </row>
    <row r="131" spans="1:9" ht="24" customHeight="1">
      <c r="A131" s="7" t="s">
        <v>70</v>
      </c>
      <c r="B131" s="33">
        <v>257182.8</v>
      </c>
      <c r="C131" s="34"/>
      <c r="D131" s="33">
        <v>229459.9</v>
      </c>
      <c r="E131" s="34"/>
      <c r="F131" s="34"/>
      <c r="G131" s="51"/>
      <c r="H131" s="39"/>
      <c r="I131" s="33">
        <v>34132.8</v>
      </c>
    </row>
    <row r="132" spans="1:9" ht="12.75">
      <c r="A132" s="3" t="s">
        <v>7</v>
      </c>
      <c r="B132" s="34"/>
      <c r="C132" s="34"/>
      <c r="D132" s="34"/>
      <c r="E132" s="34"/>
      <c r="F132" s="34"/>
      <c r="G132" s="34"/>
      <c r="H132" s="39"/>
      <c r="I132" s="34"/>
    </row>
    <row r="133" spans="1:9" ht="12" customHeight="1">
      <c r="A133" s="9" t="s">
        <v>71</v>
      </c>
      <c r="B133" s="34">
        <v>145057</v>
      </c>
      <c r="C133" s="34"/>
      <c r="D133" s="34">
        <v>170059.2</v>
      </c>
      <c r="E133" s="34"/>
      <c r="F133" s="34"/>
      <c r="G133" s="34"/>
      <c r="H133" s="39"/>
      <c r="I133" s="34">
        <v>62291.8</v>
      </c>
    </row>
    <row r="134" spans="1:9" ht="12.75">
      <c r="A134" s="3" t="s">
        <v>72</v>
      </c>
      <c r="B134" s="34">
        <v>112125.8</v>
      </c>
      <c r="C134" s="34"/>
      <c r="D134" s="34">
        <v>59400.7</v>
      </c>
      <c r="E134" s="34"/>
      <c r="F134" s="34"/>
      <c r="G134" s="34"/>
      <c r="H134" s="39"/>
      <c r="I134" s="34">
        <v>-28159</v>
      </c>
    </row>
    <row r="135" spans="1:9" ht="12.75" hidden="1">
      <c r="A135" s="4" t="s">
        <v>94</v>
      </c>
      <c r="B135" s="37"/>
      <c r="C135" s="37"/>
      <c r="D135" s="37"/>
      <c r="E135" s="37"/>
      <c r="F135" s="37"/>
      <c r="G135" s="37"/>
      <c r="H135" s="38"/>
      <c r="I135" s="37"/>
    </row>
    <row r="136" ht="12" customHeight="1">
      <c r="A136" s="20"/>
    </row>
    <row r="137" spans="1:2" ht="12.75" hidden="1">
      <c r="A137" s="21"/>
      <c r="B137" s="52"/>
    </row>
    <row r="138" spans="1:9" ht="31.5" hidden="1">
      <c r="A138" s="22" t="s">
        <v>103</v>
      </c>
      <c r="B138" s="30"/>
      <c r="C138" s="30"/>
      <c r="D138" s="30"/>
      <c r="E138" s="30"/>
      <c r="F138" s="30"/>
      <c r="G138" s="30"/>
      <c r="H138" s="30" t="s">
        <v>91</v>
      </c>
      <c r="I138" s="31"/>
    </row>
    <row r="139" spans="1:9" ht="12.75">
      <c r="A139" s="21"/>
      <c r="B139" s="31"/>
      <c r="C139" s="31"/>
      <c r="D139" s="31"/>
      <c r="E139" s="31"/>
      <c r="F139" s="31"/>
      <c r="G139" s="31"/>
      <c r="H139" s="31"/>
      <c r="I139" s="31"/>
    </row>
    <row r="141" ht="12.75">
      <c r="A141" s="28" t="s">
        <v>95</v>
      </c>
    </row>
  </sheetData>
  <sheetProtection/>
  <mergeCells count="14">
    <mergeCell ref="A82:I82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1811023622047245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iUser</cp:lastModifiedBy>
  <cp:lastPrinted>2020-05-08T08:29:37Z</cp:lastPrinted>
  <dcterms:created xsi:type="dcterms:W3CDTF">2010-09-10T01:16:58Z</dcterms:created>
  <dcterms:modified xsi:type="dcterms:W3CDTF">2020-05-13T03:30:54Z</dcterms:modified>
  <cp:category/>
  <cp:version/>
  <cp:contentType/>
  <cp:contentStatus/>
</cp:coreProperties>
</file>