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338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<sst xmlns="http://schemas.openxmlformats.org/spreadsheetml/2006/main" count="147" uniqueCount="146">
  <si>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</si>
  <si>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</si>
  <si>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</si>
  <si>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</si>
  <si>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</si>
  <si>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</si>
  <si>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</si>
  <si>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</si>
  <si>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</si>
  <si>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</si>
  <si>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</si>
  <si>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</si>
  <si>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</si>
  <si>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</si>
  <si>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</si>
  <si>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</si>
  <si>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</si>
  <si>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</si>
  <si>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</si>
  <si>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</si>
  <si>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</si>
  <si>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</si>
  <si>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</si>
  <si>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</si>
  <si>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</si>
  <si>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</si>
  <si>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</si>
  <si>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</si>
  <si>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</si>
  <si>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</si>
  <si>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</si>
  <si>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</si>
  <si>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</si>
  <si>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</si>
  <si>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</si>
  <si>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</si>
  <si>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</si>
  <si>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</si>
  <si>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</si>
  <si>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</si>
  <si>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</si>
  <si>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</si>
  <si>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</si>
  <si>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</si>
  <si>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</si>
  <si>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</si>
  <si>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</si>
  <si>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</si>
  <si>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</si>
  <si>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</si>
  <si>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</si>
  <si>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</si>
  <si>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</si>
  <si>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</si>
  <si>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</si>
  <si>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</si>
  <si>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</si>
  <si>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</si>
  <si>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</si>
  <si>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</si>
  <si>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</si>
  <si>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</si>
  <si>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</si>
  <si>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</si>
  <si>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</si>
  <si>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</si>
  <si>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</si>
  <si>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</si>
  <si>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</si>
  <si>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</si>
  <si>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</si>
  <si>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</si>
  <si>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</si>
  <si>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</si>
  <si>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</si>
  <si>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</si>
  <si>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</si>
  <si>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</si>
  <si>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</si>
  <si>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</si>
  <si>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</si>
  <si>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</si>
  <si>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</si>
  <si>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</si>
  <si>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</si>
  <si>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</si>
  <si>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</si>
  <si>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</si>
  <si>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</si>
  <si>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</si>
  <si>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</si>
  <si>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</si>
  <si>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</si>
  <si>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</si>
  <si>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</si>
  <si>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</si>
  <si>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</si>
  <si>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</si>
  <si>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</si>
  <si>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</si>
  <si>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</si>
  <si>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</si>
  <si>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</si>
  <si>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</si>
  <si>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</si>
  <si>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</si>
  <si>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</si>
  <si>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</si>
  <si>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</si>
  <si>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</si>
  <si>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</si>
  <si>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</si>
  <si>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</si>
  <si>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</si>
  <si>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</si>
  <si>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</si>
  <si>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</si>
  <si>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</si>
  <si>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</si>
  <si>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Факт за аналогичный период 2019 г.</t>
  </si>
  <si>
    <t>Охрана объектов растительного и животного мира и среды их обитания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</si>
  <si>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01083)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</si>
  <si>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</si>
  <si>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(1 16 01093)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</si>
  <si>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</si>
  <si>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(1 16 01123)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</si>
  <si>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</si>
  <si>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</si>
  <si>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</si>
  <si>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07010)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</si>
  <si>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</si>
  <si>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</si>
  <si>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</si>
  <si>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 xml:space="preserve">На 01.01.2020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</si>
  <si>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01073)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</si>
  <si>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01193)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</si>
  <si>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</si>
  <si>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</si>
  <si>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>Социальное обслуживание населения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</si>
  <si>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</si>
  <si>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</si>
  <si>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</si>
  <si>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на 01 июня 2020 года</t>
  </si>
  <si>
    <t>План за 5 месяца 2020 г.</t>
  </si>
  <si>
    <t>На  01.06.2020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</si>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</sst>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4.875" style="28" customWidth="1"/>
    <col min="2" max="2" width="11.25390625" style="29" customWidth="1"/>
    <col min="3" max="3" width="13.125" style="29" customWidth="1"/>
    <col min="4" max="4" width="11.625" style="29" customWidth="1"/>
    <col min="5" max="5" width="12.75390625" style="29" customWidth="1"/>
    <col min="6" max="6" width="14.125" style="29" customWidth="1"/>
    <col min="7" max="7" width="12.00390625" style="29" customWidth="1"/>
    <col min="8" max="9" width="10.00390625" style="29" customWidth="1"/>
    <col min="10" max="14" width="9.125" style="28" customWidth="1"/>
    <col min="15" max="15" width="12.125" style="28" customWidth="1"/>
    <col min="16" max="16384" width="9.125" style="28" customWidth="1"/>
  </cols>
  <sheetData>
    <row r="1" spans="1:9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45"/>
    </row>
    <row r="2" spans="1:9" ht="27" customHeight="1">
      <c r="A2" s="57" t="s">
        <v>142</v>
      </c>
      <c r="B2" s="57"/>
      <c r="C2" s="57"/>
      <c r="D2" s="57"/>
      <c r="E2" s="57"/>
      <c r="F2" s="57"/>
      <c r="G2" s="57"/>
      <c r="H2" s="57"/>
      <c r="I2" s="46"/>
    </row>
    <row r="3" spans="1:9" ht="5.25" customHeight="1" hidden="1">
      <c r="A3" s="58" t="s">
        <v>1</v>
      </c>
      <c r="B3" s="58"/>
      <c r="C3" s="58"/>
      <c r="D3" s="58"/>
      <c r="E3" s="58"/>
      <c r="F3" s="58"/>
      <c r="G3" s="58"/>
      <c r="H3" s="58"/>
      <c r="I3" s="47"/>
    </row>
    <row r="4" spans="1:9" ht="44.25" customHeight="1">
      <c r="A4" s="8" t="s">
        <v>2</v>
      </c>
      <c r="B4" s="23" t="s">
        <v>3</v>
      </c>
      <c r="C4" s="23" t="s">
        <v>143</v>
      </c>
      <c r="D4" s="23" t="s">
        <v>78</v>
      </c>
      <c r="E4" s="23" t="s">
        <v>77</v>
      </c>
      <c r="F4" s="23" t="s">
        <v>79</v>
      </c>
      <c r="G4" s="23" t="s">
        <v>119</v>
      </c>
      <c r="H4" s="24" t="s">
        <v>76</v>
      </c>
      <c r="I4" s="23" t="s">
        <v>81</v>
      </c>
    </row>
    <row r="5" spans="1:9" ht="18" customHeight="1" thickBot="1">
      <c r="A5" s="10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7">
        <v>8</v>
      </c>
      <c r="I5" s="48">
        <v>9</v>
      </c>
    </row>
    <row r="6" spans="1:9" ht="24.75" customHeight="1">
      <c r="A6" s="59" t="s">
        <v>4</v>
      </c>
      <c r="B6" s="60"/>
      <c r="C6" s="60"/>
      <c r="D6" s="60"/>
      <c r="E6" s="60"/>
      <c r="F6" s="60"/>
      <c r="G6" s="60"/>
      <c r="H6" s="60"/>
      <c r="I6" s="61"/>
    </row>
    <row r="7" spans="1:9" ht="12.75">
      <c r="A7" s="5" t="s">
        <v>5</v>
      </c>
      <c r="B7" s="32">
        <f>B8+B9</f>
        <v>366901.80000000005</v>
      </c>
      <c r="C7" s="32">
        <f>C8+C9</f>
        <v>145249.8</v>
      </c>
      <c r="D7" s="32">
        <f>D8+D9</f>
        <v>135895.9</v>
      </c>
      <c r="E7" s="32">
        <f>$D:$D/$B:$B*100</f>
        <v>37.038766231182294</v>
      </c>
      <c r="F7" s="32">
        <f>$D:$D/$C:$C*100</f>
        <v>93.56012882633918</v>
      </c>
      <c r="G7" s="32">
        <f>G8+G9</f>
        <v>133103.1</v>
      </c>
      <c r="H7" s="32">
        <f>$D:$D/$G:$G*100</f>
        <v>102.09822310674956</v>
      </c>
      <c r="I7" s="32">
        <f>I8+I9</f>
        <v>25695.9</v>
      </c>
    </row>
    <row r="8" spans="1:9" ht="25.5">
      <c r="A8" s="44" t="s">
        <v>6</v>
      </c>
      <c r="B8" s="33">
        <v>19269.6</v>
      </c>
      <c r="C8" s="33">
        <v>8059.6</v>
      </c>
      <c r="D8" s="33">
        <v>6506.2</v>
      </c>
      <c r="E8" s="32">
        <f>$D:$D/$B:$B*100</f>
        <v>33.764063602773284</v>
      </c>
      <c r="F8" s="32">
        <f>$D:$D/$C:$C*100</f>
        <v>80.7260906248449</v>
      </c>
      <c r="G8" s="33">
        <v>5309.7</v>
      </c>
      <c r="H8" s="32">
        <f>$D:$D/$G:$G*100</f>
        <v>122.53422980582707</v>
      </c>
      <c r="I8" s="33">
        <v>696.9</v>
      </c>
    </row>
    <row r="9" spans="1:9" ht="12.75">
      <c r="A9" s="67" t="s">
        <v>80</v>
      </c>
      <c r="B9" s="64">
        <f>B11+B12+B13+B14</f>
        <v>347632.20000000007</v>
      </c>
      <c r="C9" s="64">
        <f>C11+C12+C13+C14</f>
        <v>137190.19999999998</v>
      </c>
      <c r="D9" s="64">
        <f>D11+D12+D13+D14</f>
        <v>129389.7</v>
      </c>
      <c r="E9" s="62">
        <f>$D:$D/$B:$B*100</f>
        <v>37.220286268072975</v>
      </c>
      <c r="F9" s="64">
        <f>$D:$D/$C:$C*100</f>
        <v>94.31409823733766</v>
      </c>
      <c r="G9" s="64">
        <f>G11+G12+G13+G14</f>
        <v>127793.40000000001</v>
      </c>
      <c r="H9" s="62">
        <f>$D:$D/$G:$G*100</f>
        <v>101.24912554169462</v>
      </c>
      <c r="I9" s="64">
        <f>I11+I12+I13+I14</f>
        <v>24999</v>
      </c>
    </row>
    <row r="10" spans="1:9" ht="12.75">
      <c r="A10" s="68"/>
      <c r="B10" s="65"/>
      <c r="C10" s="65"/>
      <c r="D10" s="65"/>
      <c r="E10" s="63"/>
      <c r="F10" s="66"/>
      <c r="G10" s="65"/>
      <c r="H10" s="63"/>
      <c r="I10" s="65"/>
    </row>
    <row r="11" spans="1:9" ht="51" customHeight="1">
      <c r="A11" s="1" t="s">
        <v>85</v>
      </c>
      <c r="B11" s="34">
        <v>333369.5</v>
      </c>
      <c r="C11" s="34">
        <v>130664.5</v>
      </c>
      <c r="D11" s="34">
        <v>123284.1</v>
      </c>
      <c r="E11" s="35">
        <f aca="true" t="shared" si="0" ref="E11:E21">$D:$D/$B:$B*100</f>
        <v>36.98121753789714</v>
      </c>
      <c r="F11" s="35">
        <f aca="true" t="shared" si="1" ref="F11:F21">$D:$D/$C:$C*100</f>
        <v>94.3516410348641</v>
      </c>
      <c r="G11" s="34">
        <v>120813.9</v>
      </c>
      <c r="H11" s="35">
        <f aca="true" t="shared" si="2" ref="H11:H30">$D:$D/$G:$G*100</f>
        <v>102.04463228155038</v>
      </c>
      <c r="I11" s="34">
        <v>23750.9</v>
      </c>
    </row>
    <row r="12" spans="1:9" ht="89.25">
      <c r="A12" s="2" t="s">
        <v>104</v>
      </c>
      <c r="B12" s="34">
        <v>1327.4</v>
      </c>
      <c r="C12" s="34">
        <v>500.4</v>
      </c>
      <c r="D12" s="34">
        <v>431.8</v>
      </c>
      <c r="E12" s="35">
        <f t="shared" si="0"/>
        <v>32.529757420521314</v>
      </c>
      <c r="F12" s="35">
        <f t="shared" si="1"/>
        <v>86.29096722621902</v>
      </c>
      <c r="G12" s="34">
        <v>442.1</v>
      </c>
      <c r="H12" s="35">
        <f t="shared" si="2"/>
        <v>97.67021035964714</v>
      </c>
      <c r="I12" s="34">
        <v>51.7</v>
      </c>
    </row>
    <row r="13" spans="1:9" ht="25.5">
      <c r="A13" s="3" t="s">
        <v>86</v>
      </c>
      <c r="B13" s="34">
        <v>1824.4</v>
      </c>
      <c r="C13" s="34">
        <v>974.4</v>
      </c>
      <c r="D13" s="34">
        <v>485.9</v>
      </c>
      <c r="E13" s="35">
        <f t="shared" si="0"/>
        <v>26.63341372506029</v>
      </c>
      <c r="F13" s="35">
        <f t="shared" si="1"/>
        <v>49.866584564860425</v>
      </c>
      <c r="G13" s="34">
        <v>668.6</v>
      </c>
      <c r="H13" s="35">
        <f t="shared" si="2"/>
        <v>72.67424469039784</v>
      </c>
      <c r="I13" s="34">
        <v>142.1</v>
      </c>
    </row>
    <row r="14" spans="1:9" ht="65.25" customHeight="1">
      <c r="A14" s="6" t="s">
        <v>92</v>
      </c>
      <c r="B14" s="34">
        <v>11110.9</v>
      </c>
      <c r="C14" s="34">
        <v>5050.9</v>
      </c>
      <c r="D14" s="34">
        <v>5187.9</v>
      </c>
      <c r="E14" s="35">
        <f t="shared" si="0"/>
        <v>46.6919871477558</v>
      </c>
      <c r="F14" s="35">
        <f t="shared" si="1"/>
        <v>102.71238789126691</v>
      </c>
      <c r="G14" s="34">
        <v>5868.8</v>
      </c>
      <c r="H14" s="35">
        <f t="shared" si="2"/>
        <v>88.39796892039257</v>
      </c>
      <c r="I14" s="34">
        <v>1054.3</v>
      </c>
    </row>
    <row r="15" spans="1:9" ht="39.75" customHeight="1">
      <c r="A15" s="25" t="s">
        <v>98</v>
      </c>
      <c r="B15" s="49">
        <f>B16+B17+B18+B19</f>
        <v>22655.7</v>
      </c>
      <c r="C15" s="49">
        <f>C16+C17+C18+C19</f>
        <v>9295.7</v>
      </c>
      <c r="D15" s="49">
        <f>D16+D17+D18+D19</f>
        <v>7851.599999999999</v>
      </c>
      <c r="E15" s="32">
        <f t="shared" si="0"/>
        <v>34.65617923966154</v>
      </c>
      <c r="F15" s="32">
        <f t="shared" si="1"/>
        <v>84.46486009660379</v>
      </c>
      <c r="G15" s="49">
        <f>G16+G17+G18+G19</f>
        <v>8812.5</v>
      </c>
      <c r="H15" s="32">
        <f t="shared" si="2"/>
        <v>89.09617021276594</v>
      </c>
      <c r="I15" s="49">
        <f>I16+I17+I18+I19</f>
        <v>1204.1</v>
      </c>
    </row>
    <row r="16" spans="1:9" ht="37.5" customHeight="1">
      <c r="A16" s="9" t="s">
        <v>99</v>
      </c>
      <c r="B16" s="34">
        <v>10163.1</v>
      </c>
      <c r="C16" s="34">
        <v>4063.1</v>
      </c>
      <c r="D16" s="34">
        <v>3692.7</v>
      </c>
      <c r="E16" s="35">
        <f t="shared" si="0"/>
        <v>36.334386161702625</v>
      </c>
      <c r="F16" s="35">
        <f t="shared" si="1"/>
        <v>90.88380792990574</v>
      </c>
      <c r="G16" s="34">
        <v>3981.1</v>
      </c>
      <c r="H16" s="35">
        <f t="shared" si="2"/>
        <v>92.75577101806033</v>
      </c>
      <c r="I16" s="34">
        <v>648.9</v>
      </c>
    </row>
    <row r="17" spans="1:9" ht="56.25" customHeight="1">
      <c r="A17" s="9" t="s">
        <v>100</v>
      </c>
      <c r="B17" s="34">
        <v>51</v>
      </c>
      <c r="C17" s="34">
        <v>21</v>
      </c>
      <c r="D17" s="34">
        <v>23.5</v>
      </c>
      <c r="E17" s="35">
        <f t="shared" si="0"/>
        <v>46.07843137254902</v>
      </c>
      <c r="F17" s="35">
        <f t="shared" si="1"/>
        <v>111.90476190476191</v>
      </c>
      <c r="G17" s="34">
        <v>29.9</v>
      </c>
      <c r="H17" s="35">
        <f t="shared" si="2"/>
        <v>78.59531772575251</v>
      </c>
      <c r="I17" s="34">
        <v>5.3</v>
      </c>
    </row>
    <row r="18" spans="1:9" ht="55.5" customHeight="1">
      <c r="A18" s="9" t="s">
        <v>101</v>
      </c>
      <c r="B18" s="34">
        <v>13861.6</v>
      </c>
      <c r="C18" s="34">
        <v>5811.6</v>
      </c>
      <c r="D18" s="34">
        <v>4909.1</v>
      </c>
      <c r="E18" s="35">
        <f t="shared" si="0"/>
        <v>35.41510359554453</v>
      </c>
      <c r="F18" s="35">
        <f t="shared" si="1"/>
        <v>84.47071374492394</v>
      </c>
      <c r="G18" s="34">
        <v>5525.5</v>
      </c>
      <c r="H18" s="35">
        <f t="shared" si="2"/>
        <v>88.84444846620217</v>
      </c>
      <c r="I18" s="34">
        <v>723.9</v>
      </c>
    </row>
    <row r="19" spans="1:9" ht="54" customHeight="1">
      <c r="A19" s="9" t="s">
        <v>102</v>
      </c>
      <c r="B19" s="34">
        <v>-1420</v>
      </c>
      <c r="C19" s="34">
        <v>-600</v>
      </c>
      <c r="D19" s="34">
        <v>-773.7</v>
      </c>
      <c r="E19" s="35">
        <f t="shared" si="0"/>
        <v>54.48591549295775</v>
      </c>
      <c r="F19" s="35">
        <f t="shared" si="1"/>
        <v>128.95000000000002</v>
      </c>
      <c r="G19" s="34">
        <v>-724</v>
      </c>
      <c r="H19" s="35">
        <f t="shared" si="2"/>
        <v>106.86464088397791</v>
      </c>
      <c r="I19" s="34">
        <v>-174</v>
      </c>
    </row>
    <row r="20" spans="1:9" ht="12.75">
      <c r="A20" s="7" t="s">
        <v>8</v>
      </c>
      <c r="B20" s="49">
        <f>B21+B22+B23</f>
        <v>32475.7</v>
      </c>
      <c r="C20" s="49">
        <f>C21+C22+C23</f>
        <v>15241.2</v>
      </c>
      <c r="D20" s="49">
        <f>D21+D22+D23</f>
        <v>14440.8</v>
      </c>
      <c r="E20" s="32">
        <f t="shared" si="0"/>
        <v>44.4664780127911</v>
      </c>
      <c r="F20" s="32">
        <f t="shared" si="1"/>
        <v>94.74844500433036</v>
      </c>
      <c r="G20" s="49">
        <f>G21+G22+G23</f>
        <v>16314.2</v>
      </c>
      <c r="H20" s="32">
        <f t="shared" si="2"/>
        <v>88.51675227715732</v>
      </c>
      <c r="I20" s="49">
        <f>I21+I22+I23</f>
        <v>597.1</v>
      </c>
    </row>
    <row r="21" spans="1:9" ht="12.75">
      <c r="A21" s="3" t="s">
        <v>9</v>
      </c>
      <c r="B21" s="34">
        <v>30811.2</v>
      </c>
      <c r="C21" s="34">
        <v>14621.2</v>
      </c>
      <c r="D21" s="34">
        <v>13605.4</v>
      </c>
      <c r="E21" s="35">
        <f t="shared" si="0"/>
        <v>44.15731941631614</v>
      </c>
      <c r="F21" s="35">
        <f t="shared" si="1"/>
        <v>93.05255382595135</v>
      </c>
      <c r="G21" s="34">
        <v>15677.2</v>
      </c>
      <c r="H21" s="35">
        <f t="shared" si="2"/>
        <v>86.784629908402</v>
      </c>
      <c r="I21" s="34">
        <v>563.2</v>
      </c>
    </row>
    <row r="22" spans="1:9" ht="12.75">
      <c r="A22" s="3" t="s">
        <v>10</v>
      </c>
      <c r="B22" s="34">
        <v>0</v>
      </c>
      <c r="C22" s="34">
        <v>0</v>
      </c>
      <c r="D22" s="34">
        <v>0</v>
      </c>
      <c r="E22" s="35">
        <v>0</v>
      </c>
      <c r="F22" s="35">
        <v>0</v>
      </c>
      <c r="G22" s="34">
        <v>0</v>
      </c>
      <c r="H22" s="35" t="e">
        <f t="shared" si="2"/>
        <v>#DIV/0!</v>
      </c>
      <c r="I22" s="34">
        <v>0</v>
      </c>
    </row>
    <row r="23" spans="1:9" ht="27" customHeight="1">
      <c r="A23" s="3" t="s">
        <v>96</v>
      </c>
      <c r="B23" s="34">
        <v>1664.5</v>
      </c>
      <c r="C23" s="34">
        <v>620</v>
      </c>
      <c r="D23" s="34">
        <v>835.4</v>
      </c>
      <c r="E23" s="35">
        <f aca="true" t="shared" si="3" ref="E23:E30">$D:$D/$B:$B*100</f>
        <v>50.189246019825774</v>
      </c>
      <c r="F23" s="35">
        <f>$D:$D/$C:$C*100</f>
        <v>134.74193548387098</v>
      </c>
      <c r="G23" s="34">
        <v>637</v>
      </c>
      <c r="H23" s="35">
        <f t="shared" si="2"/>
        <v>131.14599686028257</v>
      </c>
      <c r="I23" s="34">
        <v>33.9</v>
      </c>
    </row>
    <row r="24" spans="1:9" ht="12.75">
      <c r="A24" s="7" t="s">
        <v>11</v>
      </c>
      <c r="B24" s="49">
        <f>$25:$25+$26:$26</f>
        <v>30998.6</v>
      </c>
      <c r="C24" s="49">
        <f>$25:$25+$26:$26</f>
        <v>9510</v>
      </c>
      <c r="D24" s="49">
        <f>$25:$25+$26:$26</f>
        <v>7864.2</v>
      </c>
      <c r="E24" s="32">
        <f t="shared" si="3"/>
        <v>25.369532817611116</v>
      </c>
      <c r="F24" s="32">
        <f>$D:$D/$C:$C*100</f>
        <v>82.69400630914826</v>
      </c>
      <c r="G24" s="49">
        <f>$25:$25+$26:$26</f>
        <v>7379.4</v>
      </c>
      <c r="H24" s="32">
        <f t="shared" si="2"/>
        <v>106.56963980811449</v>
      </c>
      <c r="I24" s="49">
        <f>$25:$25+$26:$26</f>
        <v>885.3</v>
      </c>
    </row>
    <row r="25" spans="1:9" ht="12.75">
      <c r="A25" s="3" t="s">
        <v>12</v>
      </c>
      <c r="B25" s="34">
        <v>18095</v>
      </c>
      <c r="C25" s="34">
        <v>4370</v>
      </c>
      <c r="D25" s="34">
        <v>3480.2</v>
      </c>
      <c r="E25" s="35">
        <f t="shared" si="3"/>
        <v>19.232937275490467</v>
      </c>
      <c r="F25" s="35">
        <f>$D:$D/$C:$C*100</f>
        <v>79.63844393592677</v>
      </c>
      <c r="G25" s="34">
        <v>2246.1</v>
      </c>
      <c r="H25" s="35">
        <f t="shared" si="2"/>
        <v>154.9441253728685</v>
      </c>
      <c r="I25" s="34">
        <v>345.2</v>
      </c>
    </row>
    <row r="26" spans="1:9" ht="12.75">
      <c r="A26" s="7" t="s">
        <v>108</v>
      </c>
      <c r="B26" s="33">
        <f aca="true" t="shared" si="4" ref="B26:G26">SUM(B27:B28)</f>
        <v>12903.6</v>
      </c>
      <c r="C26" s="33">
        <f>SUM(C27:C28)</f>
        <v>5140</v>
      </c>
      <c r="D26" s="33">
        <f t="shared" si="4"/>
        <v>4384</v>
      </c>
      <c r="E26" s="32">
        <f t="shared" si="3"/>
        <v>33.975014724572986</v>
      </c>
      <c r="F26" s="33">
        <f t="shared" si="4"/>
        <v>153.43980065692602</v>
      </c>
      <c r="G26" s="33">
        <f t="shared" si="4"/>
        <v>5133.3</v>
      </c>
      <c r="H26" s="32">
        <f t="shared" si="2"/>
        <v>85.40315196851928</v>
      </c>
      <c r="I26" s="33">
        <f>SUM(I27:I28)</f>
        <v>540.1</v>
      </c>
    </row>
    <row r="27" spans="1:9" ht="12.75">
      <c r="A27" s="3" t="s">
        <v>106</v>
      </c>
      <c r="B27" s="34">
        <v>7963.3</v>
      </c>
      <c r="C27" s="34">
        <v>4050</v>
      </c>
      <c r="D27" s="34">
        <v>3710</v>
      </c>
      <c r="E27" s="35">
        <f t="shared" si="3"/>
        <v>46.58872577951352</v>
      </c>
      <c r="F27" s="35">
        <f>$D:$D/$C:$C*100</f>
        <v>91.60493827160494</v>
      </c>
      <c r="G27" s="34">
        <v>4190.7</v>
      </c>
      <c r="H27" s="35">
        <f t="shared" si="2"/>
        <v>88.52936263631375</v>
      </c>
      <c r="I27" s="34">
        <v>510.3</v>
      </c>
    </row>
    <row r="28" spans="1:9" ht="12.75">
      <c r="A28" s="3" t="s">
        <v>107</v>
      </c>
      <c r="B28" s="34">
        <v>4940.3</v>
      </c>
      <c r="C28" s="34">
        <v>1090</v>
      </c>
      <c r="D28" s="34">
        <v>674</v>
      </c>
      <c r="E28" s="35">
        <f t="shared" si="3"/>
        <v>13.642896180393901</v>
      </c>
      <c r="F28" s="35">
        <f>$D:$D/$C:$C*100</f>
        <v>61.8348623853211</v>
      </c>
      <c r="G28" s="34">
        <v>942.6</v>
      </c>
      <c r="H28" s="35">
        <f t="shared" si="2"/>
        <v>71.50434967112243</v>
      </c>
      <c r="I28" s="34">
        <v>29.8</v>
      </c>
    </row>
    <row r="29" spans="1:9" ht="12.75">
      <c r="A29" s="5" t="s">
        <v>13</v>
      </c>
      <c r="B29" s="49">
        <f>$30:$30+$32:$32</f>
        <v>12179</v>
      </c>
      <c r="C29" s="49">
        <f>$30:$30+$32:$32</f>
        <v>4859</v>
      </c>
      <c r="D29" s="49">
        <f>$30:$30+$32:$32</f>
        <v>4232.8</v>
      </c>
      <c r="E29" s="32">
        <f t="shared" si="3"/>
        <v>34.754905985713116</v>
      </c>
      <c r="F29" s="32">
        <f>$D:$D/$C:$C*100</f>
        <v>87.11257460382795</v>
      </c>
      <c r="G29" s="49">
        <f>$30:$30+$32:$32</f>
        <v>5455.4</v>
      </c>
      <c r="H29" s="32">
        <f t="shared" si="2"/>
        <v>77.58917769549439</v>
      </c>
      <c r="I29" s="49">
        <f>$30:$30+$32:$32</f>
        <v>942.8</v>
      </c>
    </row>
    <row r="30" spans="1:9" ht="24.75" customHeight="1">
      <c r="A30" s="3" t="s">
        <v>14</v>
      </c>
      <c r="B30" s="34">
        <v>12054</v>
      </c>
      <c r="C30" s="34">
        <v>4764</v>
      </c>
      <c r="D30" s="34">
        <v>4197.8</v>
      </c>
      <c r="E30" s="35">
        <f t="shared" si="3"/>
        <v>34.8249543719927</v>
      </c>
      <c r="F30" s="35">
        <f>$D:$D/$C:$C*100</f>
        <v>88.11502938706968</v>
      </c>
      <c r="G30" s="34">
        <v>5320.4</v>
      </c>
      <c r="H30" s="35">
        <f t="shared" si="2"/>
        <v>78.90008270054884</v>
      </c>
      <c r="I30" s="34">
        <v>937.8</v>
      </c>
    </row>
    <row r="31" spans="1:9" ht="12.75" customHeight="1" hidden="1">
      <c r="A31" s="4" t="s">
        <v>93</v>
      </c>
      <c r="B31" s="34"/>
      <c r="C31" s="34"/>
      <c r="D31" s="34"/>
      <c r="E31" s="35"/>
      <c r="F31" s="35"/>
      <c r="G31" s="34"/>
      <c r="H31" s="32"/>
      <c r="I31" s="34"/>
    </row>
    <row r="32" spans="1:9" ht="27" customHeight="1">
      <c r="A32" s="3" t="s">
        <v>15</v>
      </c>
      <c r="B32" s="34">
        <v>125</v>
      </c>
      <c r="C32" s="34">
        <v>95</v>
      </c>
      <c r="D32" s="34">
        <v>35</v>
      </c>
      <c r="E32" s="35">
        <f>$D:$D/$B:$B*100</f>
        <v>28.000000000000004</v>
      </c>
      <c r="F32" s="35">
        <f>$D:$D/$C:$C*100</f>
        <v>36.84210526315789</v>
      </c>
      <c r="G32" s="34">
        <v>135</v>
      </c>
      <c r="H32" s="35">
        <f>$D:$D/$G:$G*100</f>
        <v>25.925925925925924</v>
      </c>
      <c r="I32" s="34">
        <v>5</v>
      </c>
    </row>
    <row r="33" spans="1:9" ht="25.5">
      <c r="A33" s="7" t="s">
        <v>16</v>
      </c>
      <c r="B33" s="49">
        <f>$34:$34+$35:$35</f>
        <v>0</v>
      </c>
      <c r="C33" s="49">
        <f>$34:$34+$35:$35</f>
        <v>0</v>
      </c>
      <c r="D33" s="49">
        <f>$34:$34+$35:$35</f>
        <v>0</v>
      </c>
      <c r="E33" s="32">
        <v>0</v>
      </c>
      <c r="F33" s="32">
        <v>0</v>
      </c>
      <c r="G33" s="49">
        <f>$34:$34+$35:$35</f>
        <v>0.30000000000000004</v>
      </c>
      <c r="H33" s="35">
        <v>0</v>
      </c>
      <c r="I33" s="49">
        <f>$34:$34+$35:$35</f>
        <v>0</v>
      </c>
    </row>
    <row r="34" spans="1:9" ht="25.5">
      <c r="A34" s="3" t="s">
        <v>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0.1</v>
      </c>
      <c r="H34" s="35">
        <v>0</v>
      </c>
      <c r="I34" s="34">
        <v>0</v>
      </c>
    </row>
    <row r="35" spans="1:9" ht="25.5">
      <c r="A35" s="3" t="s">
        <v>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0.2</v>
      </c>
      <c r="H35" s="35">
        <v>0</v>
      </c>
      <c r="I35" s="34">
        <v>0</v>
      </c>
    </row>
    <row r="36" spans="1:9" ht="38.25">
      <c r="A36" s="7" t="s">
        <v>19</v>
      </c>
      <c r="B36" s="49">
        <f>$37:$37+$39:$39+$41:$41+B40</f>
        <v>79258.4</v>
      </c>
      <c r="C36" s="49">
        <f>$37:$37+$39:$39+$41:$41+C40</f>
        <v>29973.4</v>
      </c>
      <c r="D36" s="49">
        <f>SUM(D37:D41)</f>
        <v>28493.699999999997</v>
      </c>
      <c r="E36" s="32">
        <f>$D:$D/$B:$B*100</f>
        <v>35.95038506959515</v>
      </c>
      <c r="F36" s="32">
        <f>$D:$D/$C:$C*100</f>
        <v>95.06328944997897</v>
      </c>
      <c r="G36" s="49">
        <f>$37:$37+G38+$39:$39+$41:$41+G40</f>
        <v>37847.2</v>
      </c>
      <c r="H36" s="32">
        <f>$D:$D/$G:$G*100</f>
        <v>75.28615062673065</v>
      </c>
      <c r="I36" s="49">
        <f>SUM(I37:I41)</f>
        <v>4379.4</v>
      </c>
    </row>
    <row r="37" spans="1:9" ht="76.5">
      <c r="A37" s="4" t="s">
        <v>87</v>
      </c>
      <c r="B37" s="34">
        <v>50928.4</v>
      </c>
      <c r="C37" s="34">
        <v>18648.4</v>
      </c>
      <c r="D37" s="34">
        <v>18469.9</v>
      </c>
      <c r="E37" s="35">
        <f>$D:$D/$B:$B*100</f>
        <v>36.26640538481476</v>
      </c>
      <c r="F37" s="35">
        <f>$D:$D/$C:$C*100</f>
        <v>99.04281332446752</v>
      </c>
      <c r="G37" s="34">
        <v>25929.5</v>
      </c>
      <c r="H37" s="35">
        <f>$D:$D/$G:$G*100</f>
        <v>71.23122312424074</v>
      </c>
      <c r="I37" s="34">
        <v>2534.2</v>
      </c>
    </row>
    <row r="38" spans="1:9" ht="84" customHeight="1">
      <c r="A38" s="4" t="s">
        <v>111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5">
        <v>0</v>
      </c>
      <c r="I38" s="34">
        <v>0</v>
      </c>
    </row>
    <row r="39" spans="1:9" ht="38.25">
      <c r="A39" s="3" t="s">
        <v>115</v>
      </c>
      <c r="B39" s="34">
        <v>22000</v>
      </c>
      <c r="C39" s="34">
        <v>8900</v>
      </c>
      <c r="D39" s="34">
        <v>6990.1</v>
      </c>
      <c r="E39" s="35">
        <f>$D:$D/$B:$B*100</f>
        <v>31.77318181818182</v>
      </c>
      <c r="F39" s="35">
        <f>$D:$D/$C:$C*100</f>
        <v>78.54044943820226</v>
      </c>
      <c r="G39" s="34">
        <v>9365.2</v>
      </c>
      <c r="H39" s="35">
        <f>$D:$D/$G:$G*100</f>
        <v>74.63908939478068</v>
      </c>
      <c r="I39" s="34">
        <v>1432</v>
      </c>
    </row>
    <row r="40" spans="1:9" ht="38.25">
      <c r="A40" s="4" t="s">
        <v>82</v>
      </c>
      <c r="B40" s="34">
        <v>6300</v>
      </c>
      <c r="C40" s="34">
        <v>2400</v>
      </c>
      <c r="D40" s="34">
        <v>3031.6</v>
      </c>
      <c r="E40" s="35">
        <f>$D:$D/$B:$B*100</f>
        <v>48.12063492063492</v>
      </c>
      <c r="F40" s="35">
        <f>$D:$D/$C:$C*100</f>
        <v>126.31666666666665</v>
      </c>
      <c r="G40" s="34">
        <v>2523.4</v>
      </c>
      <c r="H40" s="35">
        <f>$D:$D/$G:$G*100</f>
        <v>120.13949433304272</v>
      </c>
      <c r="I40" s="34">
        <v>412.3</v>
      </c>
    </row>
    <row r="41" spans="1:9" ht="12.75">
      <c r="A41" s="3" t="s">
        <v>20</v>
      </c>
      <c r="B41" s="34">
        <v>30</v>
      </c>
      <c r="C41" s="34">
        <v>25</v>
      </c>
      <c r="D41" s="34">
        <v>2.1</v>
      </c>
      <c r="E41" s="35">
        <f>$D:$D/$B:$B*100</f>
        <v>7.000000000000001</v>
      </c>
      <c r="F41" s="35">
        <v>0</v>
      </c>
      <c r="G41" s="34">
        <v>29.1</v>
      </c>
      <c r="H41" s="35">
        <f>$D:$D/$G:$G*100</f>
        <v>7.216494845360824</v>
      </c>
      <c r="I41" s="34">
        <v>0.9</v>
      </c>
    </row>
    <row r="42" spans="1:9" ht="25.5">
      <c r="A42" s="44" t="s">
        <v>21</v>
      </c>
      <c r="B42" s="33">
        <v>5351.7</v>
      </c>
      <c r="C42" s="33">
        <v>2878.7</v>
      </c>
      <c r="D42" s="33">
        <v>2488.6</v>
      </c>
      <c r="E42" s="32">
        <f>$D:$D/$B:$B*100</f>
        <v>46.50111179625166</v>
      </c>
      <c r="F42" s="32">
        <f>$D:$D/$C:$C*100</f>
        <v>86.4487442248237</v>
      </c>
      <c r="G42" s="33">
        <v>3181.5</v>
      </c>
      <c r="H42" s="32">
        <f>$D:$D/$G:$G*100</f>
        <v>78.22096495363822</v>
      </c>
      <c r="I42" s="33">
        <v>231.3</v>
      </c>
    </row>
    <row r="43" spans="1:9" ht="25.5">
      <c r="A43" s="11" t="s">
        <v>88</v>
      </c>
      <c r="B43" s="33">
        <v>0</v>
      </c>
      <c r="C43" s="33">
        <v>0</v>
      </c>
      <c r="D43" s="33">
        <v>0</v>
      </c>
      <c r="E43" s="32">
        <v>0</v>
      </c>
      <c r="F43" s="32">
        <v>0</v>
      </c>
      <c r="G43" s="33">
        <v>0</v>
      </c>
      <c r="H43" s="32">
        <v>0</v>
      </c>
      <c r="I43" s="33">
        <v>0</v>
      </c>
    </row>
    <row r="44" spans="1:9" ht="51">
      <c r="A44" s="11" t="s">
        <v>105</v>
      </c>
      <c r="B44" s="33">
        <v>357</v>
      </c>
      <c r="C44" s="33">
        <v>97</v>
      </c>
      <c r="D44" s="33">
        <v>116.9</v>
      </c>
      <c r="E44" s="32">
        <f aca="true" t="shared" si="5" ref="E44:E49">$D:$D/$B:$B*100</f>
        <v>32.745098039215684</v>
      </c>
      <c r="F44" s="32">
        <f aca="true" t="shared" si="6" ref="F44:F49">$D:$D/$C:$C*100</f>
        <v>120.51546391752579</v>
      </c>
      <c r="G44" s="33">
        <v>114.5</v>
      </c>
      <c r="H44" s="32">
        <f aca="true" t="shared" si="7" ref="H44:H49">$D:$D/$G:$G*100</f>
        <v>102.09606986899564</v>
      </c>
      <c r="I44" s="33">
        <v>23.3</v>
      </c>
    </row>
    <row r="45" spans="1:9" ht="25.5">
      <c r="A45" s="11" t="s">
        <v>89</v>
      </c>
      <c r="B45" s="33">
        <v>1255</v>
      </c>
      <c r="C45" s="33">
        <v>620</v>
      </c>
      <c r="D45" s="33">
        <v>879.4</v>
      </c>
      <c r="E45" s="32">
        <f t="shared" si="5"/>
        <v>70.07171314741035</v>
      </c>
      <c r="F45" s="32">
        <f t="shared" si="6"/>
        <v>141.83870967741936</v>
      </c>
      <c r="G45" s="33">
        <v>1884.2</v>
      </c>
      <c r="H45" s="32">
        <f t="shared" si="7"/>
        <v>46.672327778367475</v>
      </c>
      <c r="I45" s="33">
        <v>74</v>
      </c>
    </row>
    <row r="46" spans="1:9" ht="25.5">
      <c r="A46" s="7" t="s">
        <v>22</v>
      </c>
      <c r="B46" s="49">
        <f>$47:$47+$48:$48</f>
        <v>10560</v>
      </c>
      <c r="C46" s="49">
        <f>$47:$47+$48:$48</f>
        <v>4850</v>
      </c>
      <c r="D46" s="49">
        <f>$47:$47+$48:$48</f>
        <v>5220</v>
      </c>
      <c r="E46" s="32">
        <f t="shared" si="5"/>
        <v>49.43181818181818</v>
      </c>
      <c r="F46" s="32">
        <f t="shared" si="6"/>
        <v>107.62886597938144</v>
      </c>
      <c r="G46" s="49">
        <f>$47:$47+$48:$48</f>
        <v>14415.1</v>
      </c>
      <c r="H46" s="32">
        <f t="shared" si="7"/>
        <v>36.21202766543416</v>
      </c>
      <c r="I46" s="49">
        <f>$47:$47+$48:$48</f>
        <v>1250.3</v>
      </c>
    </row>
    <row r="47" spans="1:9" ht="38.25">
      <c r="A47" s="3" t="s">
        <v>23</v>
      </c>
      <c r="B47" s="34">
        <v>8160</v>
      </c>
      <c r="C47" s="34">
        <v>3660</v>
      </c>
      <c r="D47" s="34">
        <v>4113.5</v>
      </c>
      <c r="E47" s="35">
        <f t="shared" si="5"/>
        <v>50.41053921568628</v>
      </c>
      <c r="F47" s="35">
        <f t="shared" si="6"/>
        <v>112.39071038251367</v>
      </c>
      <c r="G47" s="34">
        <v>11716.5</v>
      </c>
      <c r="H47" s="35">
        <f t="shared" si="7"/>
        <v>35.108607519310375</v>
      </c>
      <c r="I47" s="34">
        <v>1206.7</v>
      </c>
    </row>
    <row r="48" spans="1:9" ht="14.25" customHeight="1">
      <c r="A48" s="3" t="s">
        <v>24</v>
      </c>
      <c r="B48" s="34">
        <v>2400</v>
      </c>
      <c r="C48" s="34">
        <v>1190</v>
      </c>
      <c r="D48" s="34">
        <v>1106.5</v>
      </c>
      <c r="E48" s="35">
        <f t="shared" si="5"/>
        <v>46.10416666666667</v>
      </c>
      <c r="F48" s="35">
        <f t="shared" si="6"/>
        <v>92.98319327731093</v>
      </c>
      <c r="G48" s="34">
        <v>2698.6</v>
      </c>
      <c r="H48" s="35">
        <f t="shared" si="7"/>
        <v>41.002742162602836</v>
      </c>
      <c r="I48" s="34">
        <v>43.6</v>
      </c>
    </row>
    <row r="49" spans="1:9" ht="12.75">
      <c r="A49" s="44" t="s">
        <v>25</v>
      </c>
      <c r="B49" s="49">
        <f>SUM(B50:B69)</f>
        <v>8434</v>
      </c>
      <c r="C49" s="49">
        <f>SUM(C50:C69)</f>
        <v>3287</v>
      </c>
      <c r="D49" s="49">
        <f>SUM(D50:D69)</f>
        <v>1460.6</v>
      </c>
      <c r="E49" s="32">
        <f t="shared" si="5"/>
        <v>17.317998577187574</v>
      </c>
      <c r="F49" s="32">
        <f t="shared" si="6"/>
        <v>44.43565561302099</v>
      </c>
      <c r="G49" s="49">
        <v>4481.5</v>
      </c>
      <c r="H49" s="32">
        <f t="shared" si="7"/>
        <v>32.59176614972665</v>
      </c>
      <c r="I49" s="49">
        <f>SUM(I50:I69)</f>
        <v>150.00000000000003</v>
      </c>
    </row>
    <row r="50" spans="1:9" ht="63.75">
      <c r="A50" s="3" t="s">
        <v>139</v>
      </c>
      <c r="B50" s="50">
        <v>50</v>
      </c>
      <c r="C50" s="50">
        <v>25.4</v>
      </c>
      <c r="D50" s="50">
        <v>25.1</v>
      </c>
      <c r="E50" s="35"/>
      <c r="F50" s="35"/>
      <c r="G50" s="50"/>
      <c r="H50" s="35"/>
      <c r="I50" s="50">
        <v>0.6</v>
      </c>
    </row>
    <row r="51" spans="1:9" ht="107.25" customHeight="1">
      <c r="A51" s="3" t="s">
        <v>122</v>
      </c>
      <c r="B51" s="34">
        <v>400</v>
      </c>
      <c r="C51" s="34">
        <v>110</v>
      </c>
      <c r="D51" s="34">
        <v>44.5</v>
      </c>
      <c r="E51" s="35">
        <f>$D:$D/$B:$B*100</f>
        <v>11.125</v>
      </c>
      <c r="F51" s="35">
        <f>$D:$D/$C:$C*100</f>
        <v>40.45454545454545</v>
      </c>
      <c r="G51" s="34"/>
      <c r="H51" s="35"/>
      <c r="I51" s="34">
        <v>12.5</v>
      </c>
    </row>
    <row r="52" spans="1:9" ht="87" customHeight="1">
      <c r="A52" s="3" t="s">
        <v>134</v>
      </c>
      <c r="B52" s="34">
        <v>20</v>
      </c>
      <c r="C52" s="34">
        <v>6.6</v>
      </c>
      <c r="D52" s="34">
        <v>7</v>
      </c>
      <c r="E52" s="35">
        <v>0</v>
      </c>
      <c r="F52" s="35">
        <v>0</v>
      </c>
      <c r="G52" s="34"/>
      <c r="H52" s="35"/>
      <c r="I52" s="34">
        <v>0.5</v>
      </c>
    </row>
    <row r="53" spans="1:9" ht="94.5" customHeight="1">
      <c r="A53" s="3" t="s">
        <v>121</v>
      </c>
      <c r="B53" s="34">
        <v>620</v>
      </c>
      <c r="C53" s="34">
        <v>200</v>
      </c>
      <c r="D53" s="34">
        <v>85</v>
      </c>
      <c r="E53" s="35">
        <f>$D:$D/$B:$B*100</f>
        <v>13.709677419354838</v>
      </c>
      <c r="F53" s="35">
        <f>$D:$D/$C:$C*100</f>
        <v>42.5</v>
      </c>
      <c r="G53" s="34"/>
      <c r="H53" s="35"/>
      <c r="I53" s="34">
        <v>30</v>
      </c>
    </row>
    <row r="54" spans="1:9" ht="94.5" customHeight="1">
      <c r="A54" s="4" t="s">
        <v>123</v>
      </c>
      <c r="B54" s="34">
        <v>430</v>
      </c>
      <c r="C54" s="34">
        <v>50</v>
      </c>
      <c r="D54" s="34">
        <v>0</v>
      </c>
      <c r="E54" s="35">
        <f>$D:$D/$B:$B*100</f>
        <v>0</v>
      </c>
      <c r="F54" s="35">
        <f>$D:$D/$C:$C*100</f>
        <v>0</v>
      </c>
      <c r="G54" s="34"/>
      <c r="H54" s="35"/>
      <c r="I54" s="34">
        <v>0</v>
      </c>
    </row>
    <row r="55" spans="1:9" ht="85.5" customHeight="1">
      <c r="A55" s="4" t="s">
        <v>145</v>
      </c>
      <c r="B55" s="34">
        <v>0</v>
      </c>
      <c r="C55" s="34">
        <v>0</v>
      </c>
      <c r="D55" s="34">
        <v>1.3</v>
      </c>
      <c r="E55" s="35">
        <v>0</v>
      </c>
      <c r="F55" s="35">
        <v>0</v>
      </c>
      <c r="G55" s="34"/>
      <c r="H55" s="35"/>
      <c r="I55" s="34">
        <v>1.3</v>
      </c>
    </row>
    <row r="56" spans="1:9" ht="84.75" customHeight="1">
      <c r="A56" s="4" t="s">
        <v>125</v>
      </c>
      <c r="B56" s="34">
        <v>1250</v>
      </c>
      <c r="C56" s="34">
        <v>690</v>
      </c>
      <c r="D56" s="34">
        <v>0</v>
      </c>
      <c r="E56" s="35">
        <f aca="true" t="shared" si="8" ref="E56:E62">$D:$D/$B:$B*100</f>
        <v>0</v>
      </c>
      <c r="F56" s="35">
        <f>$D:$D/$C:$C*100</f>
        <v>0</v>
      </c>
      <c r="G56" s="34"/>
      <c r="H56" s="35"/>
      <c r="I56" s="34">
        <v>0</v>
      </c>
    </row>
    <row r="57" spans="1:9" ht="106.5" customHeight="1">
      <c r="A57" s="4" t="s">
        <v>124</v>
      </c>
      <c r="B57" s="34">
        <v>550</v>
      </c>
      <c r="C57" s="34">
        <v>200</v>
      </c>
      <c r="D57" s="34">
        <v>82.5</v>
      </c>
      <c r="E57" s="35">
        <f t="shared" si="8"/>
        <v>15</v>
      </c>
      <c r="F57" s="35">
        <f>$D:$D/$C:$C*100</f>
        <v>41.25</v>
      </c>
      <c r="G57" s="34"/>
      <c r="H57" s="35"/>
      <c r="I57" s="34">
        <v>15</v>
      </c>
    </row>
    <row r="58" spans="1:9" ht="118.5" customHeight="1">
      <c r="A58" s="3" t="s">
        <v>126</v>
      </c>
      <c r="B58" s="34">
        <v>30</v>
      </c>
      <c r="C58" s="34">
        <v>10</v>
      </c>
      <c r="D58" s="34">
        <v>2.7</v>
      </c>
      <c r="E58" s="35">
        <f t="shared" si="8"/>
        <v>9.000000000000002</v>
      </c>
      <c r="F58" s="35">
        <v>0</v>
      </c>
      <c r="G58" s="34"/>
      <c r="H58" s="35"/>
      <c r="I58" s="34">
        <v>1</v>
      </c>
    </row>
    <row r="59" spans="1:9" ht="90" customHeight="1">
      <c r="A59" s="3" t="s">
        <v>135</v>
      </c>
      <c r="B59" s="34">
        <v>200</v>
      </c>
      <c r="C59" s="34">
        <v>75</v>
      </c>
      <c r="D59" s="34">
        <v>73.3</v>
      </c>
      <c r="E59" s="35">
        <f t="shared" si="8"/>
        <v>36.65</v>
      </c>
      <c r="F59" s="35">
        <v>0</v>
      </c>
      <c r="G59" s="34"/>
      <c r="H59" s="35"/>
      <c r="I59" s="34">
        <v>28.5</v>
      </c>
    </row>
    <row r="60" spans="1:9" ht="91.5" customHeight="1">
      <c r="A60" s="3" t="s">
        <v>127</v>
      </c>
      <c r="B60" s="34">
        <v>1000</v>
      </c>
      <c r="C60" s="34">
        <v>240</v>
      </c>
      <c r="D60" s="34">
        <v>21.7</v>
      </c>
      <c r="E60" s="35">
        <f t="shared" si="8"/>
        <v>2.17</v>
      </c>
      <c r="F60" s="35">
        <f>$D:$D/$C:$C*100</f>
        <v>9.041666666666666</v>
      </c>
      <c r="G60" s="34"/>
      <c r="H60" s="35"/>
      <c r="I60" s="34">
        <v>3</v>
      </c>
    </row>
    <row r="61" spans="1:9" ht="61.5" customHeight="1">
      <c r="A61" s="3" t="s">
        <v>128</v>
      </c>
      <c r="B61" s="34">
        <v>30</v>
      </c>
      <c r="C61" s="34">
        <v>10</v>
      </c>
      <c r="D61" s="34">
        <v>10</v>
      </c>
      <c r="E61" s="35">
        <f t="shared" si="8"/>
        <v>33.33333333333333</v>
      </c>
      <c r="F61" s="35">
        <f>$D:$D/$C:$C*100</f>
        <v>100</v>
      </c>
      <c r="G61" s="34"/>
      <c r="H61" s="35"/>
      <c r="I61" s="34">
        <v>0</v>
      </c>
    </row>
    <row r="62" spans="1:9" ht="85.5" customHeight="1">
      <c r="A62" s="3" t="s">
        <v>129</v>
      </c>
      <c r="B62" s="34">
        <v>1974</v>
      </c>
      <c r="C62" s="34">
        <v>480</v>
      </c>
      <c r="D62" s="34">
        <v>71.4</v>
      </c>
      <c r="E62" s="35">
        <f t="shared" si="8"/>
        <v>3.6170212765957452</v>
      </c>
      <c r="F62" s="35">
        <f>$D:$D/$C:$C*100</f>
        <v>14.875000000000002</v>
      </c>
      <c r="G62" s="34"/>
      <c r="H62" s="35"/>
      <c r="I62" s="34">
        <v>0</v>
      </c>
    </row>
    <row r="63" spans="1:9" ht="59.25" customHeight="1">
      <c r="A63" s="3" t="s">
        <v>136</v>
      </c>
      <c r="B63" s="34">
        <v>0</v>
      </c>
      <c r="C63" s="34">
        <v>0</v>
      </c>
      <c r="D63" s="34">
        <v>52.2</v>
      </c>
      <c r="E63" s="35">
        <v>0</v>
      </c>
      <c r="F63" s="35">
        <v>0</v>
      </c>
      <c r="G63" s="34"/>
      <c r="H63" s="35"/>
      <c r="I63" s="34">
        <v>0</v>
      </c>
    </row>
    <row r="64" spans="1:9" ht="85.5" customHeight="1">
      <c r="A64" s="3" t="s">
        <v>137</v>
      </c>
      <c r="B64" s="34">
        <v>0</v>
      </c>
      <c r="C64" s="34">
        <v>0</v>
      </c>
      <c r="D64" s="34">
        <v>26.1</v>
      </c>
      <c r="E64" s="35">
        <v>0</v>
      </c>
      <c r="F64" s="35">
        <v>0</v>
      </c>
      <c r="G64" s="34"/>
      <c r="H64" s="35"/>
      <c r="I64" s="34">
        <v>6.7</v>
      </c>
    </row>
    <row r="65" spans="1:9" ht="62.25" customHeight="1">
      <c r="A65" s="3" t="s">
        <v>130</v>
      </c>
      <c r="B65" s="34">
        <v>0</v>
      </c>
      <c r="C65" s="34">
        <v>0</v>
      </c>
      <c r="D65" s="34">
        <v>30</v>
      </c>
      <c r="E65" s="35">
        <v>0</v>
      </c>
      <c r="F65" s="35">
        <v>0</v>
      </c>
      <c r="G65" s="34"/>
      <c r="H65" s="35"/>
      <c r="I65" s="34">
        <v>0</v>
      </c>
    </row>
    <row r="66" spans="1:9" ht="79.5" customHeight="1">
      <c r="A66" s="3" t="s">
        <v>132</v>
      </c>
      <c r="B66" s="34">
        <v>1330</v>
      </c>
      <c r="C66" s="34">
        <v>940</v>
      </c>
      <c r="D66" s="34">
        <v>692.8</v>
      </c>
      <c r="E66" s="35">
        <f>$D:$D/$B:$B*100</f>
        <v>52.090225563909776</v>
      </c>
      <c r="F66" s="35">
        <f>$D:$D/$C:$C*100</f>
        <v>73.70212765957447</v>
      </c>
      <c r="G66" s="34"/>
      <c r="H66" s="35"/>
      <c r="I66" s="34">
        <v>48.1</v>
      </c>
    </row>
    <row r="67" spans="1:13" ht="80.25" customHeight="1">
      <c r="A67" s="3" t="s">
        <v>131</v>
      </c>
      <c r="B67" s="34">
        <v>550</v>
      </c>
      <c r="C67" s="34">
        <v>250</v>
      </c>
      <c r="D67" s="34">
        <v>225.6</v>
      </c>
      <c r="E67" s="35">
        <f>$D:$D/$B:$B*100</f>
        <v>41.018181818181816</v>
      </c>
      <c r="F67" s="35">
        <f>$D:$D/$C:$C*100</f>
        <v>90.24</v>
      </c>
      <c r="G67" s="34"/>
      <c r="H67" s="35"/>
      <c r="I67" s="34">
        <v>2.8</v>
      </c>
      <c r="M67" s="40"/>
    </row>
    <row r="68" spans="1:13" ht="109.5" customHeight="1">
      <c r="A68" s="3" t="s">
        <v>141</v>
      </c>
      <c r="B68" s="34">
        <v>0</v>
      </c>
      <c r="C68" s="34">
        <v>0</v>
      </c>
      <c r="D68" s="34">
        <v>3</v>
      </c>
      <c r="E68" s="35"/>
      <c r="F68" s="35"/>
      <c r="G68" s="34"/>
      <c r="H68" s="35"/>
      <c r="I68" s="34">
        <v>0</v>
      </c>
      <c r="M68" s="40"/>
    </row>
    <row r="69" spans="1:13" ht="72.75" customHeight="1">
      <c r="A69" s="3" t="s">
        <v>140</v>
      </c>
      <c r="B69" s="34">
        <v>0</v>
      </c>
      <c r="C69" s="34">
        <v>0</v>
      </c>
      <c r="D69" s="34">
        <v>6.4</v>
      </c>
      <c r="E69" s="35">
        <v>0</v>
      </c>
      <c r="F69" s="35">
        <v>0</v>
      </c>
      <c r="G69" s="34"/>
      <c r="H69" s="35"/>
      <c r="I69" s="34">
        <v>0</v>
      </c>
      <c r="M69" s="40"/>
    </row>
    <row r="70" spans="1:9" ht="12.75">
      <c r="A70" s="5" t="s">
        <v>26</v>
      </c>
      <c r="B70" s="33">
        <v>0</v>
      </c>
      <c r="C70" s="33">
        <v>0</v>
      </c>
      <c r="D70" s="33">
        <v>-1.9</v>
      </c>
      <c r="E70" s="32">
        <v>0</v>
      </c>
      <c r="F70" s="32">
        <v>0</v>
      </c>
      <c r="G70" s="33">
        <v>-3.1</v>
      </c>
      <c r="H70" s="32">
        <v>0</v>
      </c>
      <c r="I70" s="33">
        <v>-1.3</v>
      </c>
    </row>
    <row r="71" spans="1:9" ht="12.75">
      <c r="A71" s="7" t="s">
        <v>27</v>
      </c>
      <c r="B71" s="49">
        <f>B70+B49+B46+B42+B36+B33+B29+B24+B20+B7+B43+B44+B45+B15</f>
        <v>570426.9</v>
      </c>
      <c r="C71" s="49">
        <f>C70+C49+C46+C42+C36+C33+C29+C24+C20+C7+C43+C44+C45+C15</f>
        <v>225861.8</v>
      </c>
      <c r="D71" s="49">
        <f>D70+D49+D46+D42+D36+D33+D29+D24+D20+D7+D43+D44+D45+D15</f>
        <v>208942.6</v>
      </c>
      <c r="E71" s="32">
        <f aca="true" t="shared" si="9" ref="E71:E77">$D:$D/$B:$B*100</f>
        <v>36.62916317586004</v>
      </c>
      <c r="F71" s="32">
        <f aca="true" t="shared" si="10" ref="F71:F77">$D:$D/$C:$C*100</f>
        <v>92.50904756802612</v>
      </c>
      <c r="G71" s="49">
        <f>G70+G49+G46+G42+G36+G33+G29+G24+G20+G7+G43+G44+G45+G15</f>
        <v>232985.80000000002</v>
      </c>
      <c r="H71" s="32">
        <f aca="true" t="shared" si="11" ref="H71:H77">$D:$D/$G:$G*100</f>
        <v>89.68040112315857</v>
      </c>
      <c r="I71" s="49">
        <f>I70+I49+I46+I42+I36+I33+I29+I24+I20+I7+I43+I44+I45+I15</f>
        <v>35432.200000000004</v>
      </c>
    </row>
    <row r="72" spans="1:9" ht="12.75">
      <c r="A72" s="7" t="s">
        <v>28</v>
      </c>
      <c r="B72" s="49">
        <f>B73+B78+B79+B80+B81</f>
        <v>1819426</v>
      </c>
      <c r="C72" s="49">
        <f>C73+C78+C79+C80+C81</f>
        <v>692312.2000000002</v>
      </c>
      <c r="D72" s="49">
        <f>D73+D78+D79+D80+D81</f>
        <v>660563.6999999998</v>
      </c>
      <c r="E72" s="32">
        <f t="shared" si="9"/>
        <v>36.30615919526267</v>
      </c>
      <c r="F72" s="32">
        <f t="shared" si="10"/>
        <v>95.41413541462937</v>
      </c>
      <c r="G72" s="49">
        <f>G73+G78+G79+G80+G81</f>
        <v>582903.1</v>
      </c>
      <c r="H72" s="32">
        <f t="shared" si="11"/>
        <v>113.32307205091203</v>
      </c>
      <c r="I72" s="49">
        <f>I73+I78+I79+I80+I81</f>
        <v>224374.00000000003</v>
      </c>
    </row>
    <row r="73" spans="1:9" ht="25.5">
      <c r="A73" s="7" t="s">
        <v>29</v>
      </c>
      <c r="B73" s="49">
        <f>SUM(B74:B77)</f>
        <v>1752794</v>
      </c>
      <c r="C73" s="49">
        <f>SUM(C74:C77)</f>
        <v>698874.9000000001</v>
      </c>
      <c r="D73" s="49">
        <f>SUM(D74:D77)</f>
        <v>667720.9999999999</v>
      </c>
      <c r="E73" s="32">
        <f t="shared" si="9"/>
        <v>38.09466486078797</v>
      </c>
      <c r="F73" s="32">
        <f t="shared" si="10"/>
        <v>95.54227802429301</v>
      </c>
      <c r="G73" s="49">
        <f>$74:$74+$75:$75+$76:$76+G77</f>
        <v>585161.2</v>
      </c>
      <c r="H73" s="32">
        <f t="shared" si="11"/>
        <v>114.10889853941102</v>
      </c>
      <c r="I73" s="49">
        <f>SUM(I74:I77)</f>
        <v>224392.80000000002</v>
      </c>
    </row>
    <row r="74" spans="1:9" ht="12.75">
      <c r="A74" s="3" t="s">
        <v>30</v>
      </c>
      <c r="B74" s="34">
        <v>444863.1</v>
      </c>
      <c r="C74" s="34">
        <v>170690.2</v>
      </c>
      <c r="D74" s="34">
        <v>170690.2</v>
      </c>
      <c r="E74" s="35">
        <f t="shared" si="9"/>
        <v>38.369152217839606</v>
      </c>
      <c r="F74" s="35">
        <f t="shared" si="10"/>
        <v>100</v>
      </c>
      <c r="G74" s="34">
        <v>124472.6</v>
      </c>
      <c r="H74" s="35">
        <f t="shared" si="11"/>
        <v>137.1307420267593</v>
      </c>
      <c r="I74" s="34">
        <v>96757.1</v>
      </c>
    </row>
    <row r="75" spans="1:9" ht="12.75">
      <c r="A75" s="3" t="s">
        <v>31</v>
      </c>
      <c r="B75" s="34">
        <v>456527.4</v>
      </c>
      <c r="C75" s="34">
        <v>137049.7</v>
      </c>
      <c r="D75" s="34">
        <v>131446.4</v>
      </c>
      <c r="E75" s="35">
        <f t="shared" si="9"/>
        <v>28.7926639233483</v>
      </c>
      <c r="F75" s="35">
        <f t="shared" si="10"/>
        <v>95.9114832064572</v>
      </c>
      <c r="G75" s="34">
        <v>66218.9</v>
      </c>
      <c r="H75" s="35">
        <f t="shared" si="11"/>
        <v>198.50284435410435</v>
      </c>
      <c r="I75" s="34">
        <v>3153.5</v>
      </c>
    </row>
    <row r="76" spans="1:9" ht="12.75">
      <c r="A76" s="3" t="s">
        <v>32</v>
      </c>
      <c r="B76" s="34">
        <v>832262.4</v>
      </c>
      <c r="C76" s="34">
        <v>390240.2</v>
      </c>
      <c r="D76" s="34">
        <v>364750.3</v>
      </c>
      <c r="E76" s="35">
        <f t="shared" si="9"/>
        <v>43.8263581293592</v>
      </c>
      <c r="F76" s="35">
        <f t="shared" si="10"/>
        <v>93.46815115408407</v>
      </c>
      <c r="G76" s="34">
        <v>391476</v>
      </c>
      <c r="H76" s="35">
        <f t="shared" si="11"/>
        <v>93.17309362515198</v>
      </c>
      <c r="I76" s="34">
        <v>124294.1</v>
      </c>
    </row>
    <row r="77" spans="1:9" ht="12.75">
      <c r="A77" s="3" t="s">
        <v>110</v>
      </c>
      <c r="B77" s="34">
        <v>19141.1</v>
      </c>
      <c r="C77" s="34">
        <v>894.8</v>
      </c>
      <c r="D77" s="34">
        <v>834.1</v>
      </c>
      <c r="E77" s="35">
        <f t="shared" si="9"/>
        <v>4.3576387981881926</v>
      </c>
      <c r="F77" s="35">
        <f t="shared" si="10"/>
        <v>93.21636119803308</v>
      </c>
      <c r="G77" s="34">
        <v>2993.7</v>
      </c>
      <c r="H77" s="35">
        <f t="shared" si="11"/>
        <v>27.861843204061863</v>
      </c>
      <c r="I77" s="34">
        <v>188.1</v>
      </c>
    </row>
    <row r="78" spans="1:9" ht="30" customHeight="1">
      <c r="A78" s="7" t="s">
        <v>114</v>
      </c>
      <c r="B78" s="33">
        <v>1504.5</v>
      </c>
      <c r="C78" s="33">
        <v>432.4</v>
      </c>
      <c r="D78" s="33">
        <v>320</v>
      </c>
      <c r="E78" s="32">
        <v>0</v>
      </c>
      <c r="F78" s="32">
        <v>0</v>
      </c>
      <c r="G78" s="33">
        <v>5</v>
      </c>
      <c r="H78" s="32">
        <v>0</v>
      </c>
      <c r="I78" s="33">
        <v>0</v>
      </c>
    </row>
    <row r="79" spans="1:9" ht="30" customHeight="1">
      <c r="A79" s="7" t="s">
        <v>116</v>
      </c>
      <c r="B79" s="33">
        <v>72122.6</v>
      </c>
      <c r="C79" s="33">
        <v>0</v>
      </c>
      <c r="D79" s="33">
        <v>20</v>
      </c>
      <c r="E79" s="32">
        <v>0</v>
      </c>
      <c r="F79" s="32">
        <v>0</v>
      </c>
      <c r="G79" s="33">
        <v>14</v>
      </c>
      <c r="H79" s="32">
        <v>0</v>
      </c>
      <c r="I79" s="33">
        <v>0</v>
      </c>
    </row>
    <row r="80" spans="1:9" ht="66.75" customHeight="1">
      <c r="A80" s="7" t="s">
        <v>112</v>
      </c>
      <c r="B80" s="33">
        <v>0</v>
      </c>
      <c r="C80" s="33">
        <v>0</v>
      </c>
      <c r="D80" s="33">
        <v>18.6</v>
      </c>
      <c r="E80" s="35">
        <v>0</v>
      </c>
      <c r="F80" s="35">
        <v>0</v>
      </c>
      <c r="G80" s="33">
        <v>21.9</v>
      </c>
      <c r="H80" s="35">
        <v>0</v>
      </c>
      <c r="I80" s="33">
        <v>0</v>
      </c>
    </row>
    <row r="81" spans="1:9" ht="24.75" customHeight="1">
      <c r="A81" s="7" t="s">
        <v>34</v>
      </c>
      <c r="B81" s="33">
        <v>-6995.1</v>
      </c>
      <c r="C81" s="33">
        <v>-6995.1</v>
      </c>
      <c r="D81" s="33">
        <v>-7515.9</v>
      </c>
      <c r="E81" s="32">
        <v>0</v>
      </c>
      <c r="F81" s="32">
        <v>0</v>
      </c>
      <c r="G81" s="33">
        <v>-2299</v>
      </c>
      <c r="H81" s="32">
        <f>$D:$D/$G:$G*100</f>
        <v>326.9204001739887</v>
      </c>
      <c r="I81" s="33">
        <v>-18.8</v>
      </c>
    </row>
    <row r="82" spans="1:9" ht="23.25" customHeight="1">
      <c r="A82" s="5" t="s">
        <v>33</v>
      </c>
      <c r="B82" s="49">
        <f>B72+B71</f>
        <v>2389852.9</v>
      </c>
      <c r="C82" s="49">
        <f>C72+C71</f>
        <v>918174.0000000002</v>
      </c>
      <c r="D82" s="49">
        <f>D72+D71</f>
        <v>869506.2999999998</v>
      </c>
      <c r="E82" s="32">
        <f>$D:$D/$B:$B*100</f>
        <v>36.38325605730795</v>
      </c>
      <c r="F82" s="32">
        <f>$D:$D/$C:$C*100</f>
        <v>94.6995122928769</v>
      </c>
      <c r="G82" s="49">
        <f>G72+G71</f>
        <v>815888.9</v>
      </c>
      <c r="H82" s="32">
        <f>$D:$D/$G:$G*100</f>
        <v>106.5716545475738</v>
      </c>
      <c r="I82" s="49">
        <f>I72+I71</f>
        <v>259806.20000000004</v>
      </c>
    </row>
    <row r="83" spans="1:9" ht="24" customHeight="1">
      <c r="A83" s="53" t="s">
        <v>35</v>
      </c>
      <c r="B83" s="54"/>
      <c r="C83" s="54"/>
      <c r="D83" s="54"/>
      <c r="E83" s="54"/>
      <c r="F83" s="54"/>
      <c r="G83" s="54"/>
      <c r="H83" s="54"/>
      <c r="I83" s="55"/>
    </row>
    <row r="84" spans="1:9" ht="12.75">
      <c r="A84" s="12" t="s">
        <v>36</v>
      </c>
      <c r="B84" s="49">
        <f>B85+B86+B87+B88+B89+B90+B91+B92</f>
        <v>256996.69999999998</v>
      </c>
      <c r="C84" s="49">
        <f>C85+C86+C87+C88+C89+C90+C91+C92</f>
        <v>103094.7</v>
      </c>
      <c r="D84" s="49">
        <f>D85+D86+D87+D88+D89+D90+D91+D92</f>
        <v>72853.4</v>
      </c>
      <c r="E84" s="32">
        <f>$D:$D/$B:$B*100</f>
        <v>28.347990460577897</v>
      </c>
      <c r="F84" s="32">
        <f>$D:$D/$C:$C*100</f>
        <v>70.66648431005667</v>
      </c>
      <c r="G84" s="49">
        <f>G85+G86+G87+G88+G89+G90+G91+G92</f>
        <v>66386.9</v>
      </c>
      <c r="H84" s="32">
        <f>$D:$D/$G:$G*100</f>
        <v>109.74062653927206</v>
      </c>
      <c r="I84" s="49">
        <f>I85+I86+I87+I88+I89+I90+I91+I92</f>
        <v>12265.300000000001</v>
      </c>
    </row>
    <row r="85" spans="1:9" ht="12.75">
      <c r="A85" s="13" t="s">
        <v>37</v>
      </c>
      <c r="B85" s="50">
        <v>2508.8</v>
      </c>
      <c r="C85" s="50">
        <v>901.2</v>
      </c>
      <c r="D85" s="50">
        <v>766.2</v>
      </c>
      <c r="E85" s="35">
        <f>$D:$D/$B:$B*100</f>
        <v>30.540497448979593</v>
      </c>
      <c r="F85" s="35">
        <f>$D:$D/$C:$C*100</f>
        <v>85.01997336884155</v>
      </c>
      <c r="G85" s="50">
        <v>754.6</v>
      </c>
      <c r="H85" s="35">
        <f>$D:$D/$G:$G*100</f>
        <v>101.53723827193215</v>
      </c>
      <c r="I85" s="50">
        <v>123</v>
      </c>
    </row>
    <row r="86" spans="1:9" ht="14.25" customHeight="1">
      <c r="A86" s="13" t="s">
        <v>38</v>
      </c>
      <c r="B86" s="50">
        <v>7665.7</v>
      </c>
      <c r="C86" s="50">
        <v>2877.6</v>
      </c>
      <c r="D86" s="50">
        <v>2283</v>
      </c>
      <c r="E86" s="35">
        <f>$D:$D/$B:$B*100</f>
        <v>29.782015993320897</v>
      </c>
      <c r="F86" s="35">
        <f>$D:$D/$C:$C*100</f>
        <v>79.33694745621351</v>
      </c>
      <c r="G86" s="50">
        <v>2243.9</v>
      </c>
      <c r="H86" s="35">
        <f>$D:$D/$G:$G*100</f>
        <v>101.74250189402379</v>
      </c>
      <c r="I86" s="50">
        <v>381.3</v>
      </c>
    </row>
    <row r="87" spans="1:9" ht="25.5">
      <c r="A87" s="13" t="s">
        <v>39</v>
      </c>
      <c r="B87" s="50">
        <v>48990.7</v>
      </c>
      <c r="C87" s="50">
        <v>21330.3</v>
      </c>
      <c r="D87" s="50">
        <v>15972.1</v>
      </c>
      <c r="E87" s="35">
        <f>$D:$D/$B:$B*100</f>
        <v>32.60231023439143</v>
      </c>
      <c r="F87" s="35">
        <f>$D:$D/$C:$C*100</f>
        <v>74.87986573090862</v>
      </c>
      <c r="G87" s="50">
        <v>13869.3</v>
      </c>
      <c r="H87" s="35">
        <f>$D:$D/$G:$G*100</f>
        <v>115.16154384143398</v>
      </c>
      <c r="I87" s="50">
        <v>2679.6</v>
      </c>
    </row>
    <row r="88" spans="1:9" ht="12.75">
      <c r="A88" s="13" t="s">
        <v>83</v>
      </c>
      <c r="B88" s="34">
        <v>24.7</v>
      </c>
      <c r="C88" s="34">
        <v>24.7</v>
      </c>
      <c r="D88" s="34">
        <v>0</v>
      </c>
      <c r="E88" s="35">
        <v>0</v>
      </c>
      <c r="F88" s="35">
        <v>0</v>
      </c>
      <c r="G88" s="34">
        <v>0</v>
      </c>
      <c r="H88" s="35">
        <v>0</v>
      </c>
      <c r="I88" s="34">
        <v>0</v>
      </c>
    </row>
    <row r="89" spans="1:9" ht="25.5">
      <c r="A89" s="3" t="s">
        <v>40</v>
      </c>
      <c r="B89" s="50">
        <v>14182.9</v>
      </c>
      <c r="C89" s="50">
        <v>4987.4</v>
      </c>
      <c r="D89" s="50">
        <v>4110.2</v>
      </c>
      <c r="E89" s="35">
        <f>$D:$D/$B:$B*100</f>
        <v>28.979968835710608</v>
      </c>
      <c r="F89" s="35">
        <f>$D:$D/$C:$C*100</f>
        <v>82.41167742711633</v>
      </c>
      <c r="G89" s="50">
        <v>4236.8</v>
      </c>
      <c r="H89" s="35">
        <f>$D:$D/$G:$G*100</f>
        <v>97.01189577039274</v>
      </c>
      <c r="I89" s="50">
        <v>421.2</v>
      </c>
    </row>
    <row r="90" spans="1:9" ht="12.75">
      <c r="A90" s="13" t="s">
        <v>41</v>
      </c>
      <c r="B90" s="50">
        <v>4864.1</v>
      </c>
      <c r="C90" s="50">
        <v>0</v>
      </c>
      <c r="D90" s="50">
        <v>0</v>
      </c>
      <c r="E90" s="35">
        <v>0</v>
      </c>
      <c r="F90" s="35">
        <v>0</v>
      </c>
      <c r="G90" s="50">
        <v>0</v>
      </c>
      <c r="H90" s="35">
        <v>0</v>
      </c>
      <c r="I90" s="50">
        <v>0</v>
      </c>
    </row>
    <row r="91" spans="1:9" ht="12.75">
      <c r="A91" s="13" t="s">
        <v>42</v>
      </c>
      <c r="B91" s="50">
        <v>2081</v>
      </c>
      <c r="C91" s="50">
        <v>0</v>
      </c>
      <c r="D91" s="50">
        <v>0</v>
      </c>
      <c r="E91" s="35">
        <f>$D:$D/$B:$B*100</f>
        <v>0</v>
      </c>
      <c r="F91" s="35">
        <v>0</v>
      </c>
      <c r="G91" s="50">
        <v>0</v>
      </c>
      <c r="H91" s="35">
        <v>0</v>
      </c>
      <c r="I91" s="50">
        <v>0</v>
      </c>
    </row>
    <row r="92" spans="1:9" ht="12.75">
      <c r="A92" s="3" t="s">
        <v>43</v>
      </c>
      <c r="B92" s="50">
        <v>176678.8</v>
      </c>
      <c r="C92" s="50">
        <v>72973.5</v>
      </c>
      <c r="D92" s="50">
        <v>49721.9</v>
      </c>
      <c r="E92" s="35">
        <f>$D:$D/$B:$B*100</f>
        <v>28.14253888978191</v>
      </c>
      <c r="F92" s="35">
        <f>$D:$D/$C:$C*100</f>
        <v>68.1369264184944</v>
      </c>
      <c r="G92" s="50">
        <v>45282.3</v>
      </c>
      <c r="H92" s="35">
        <f>$D:$D/$G:$G*100</f>
        <v>109.80427230948958</v>
      </c>
      <c r="I92" s="50">
        <v>8660.2</v>
      </c>
    </row>
    <row r="93" spans="1:9" ht="12.75">
      <c r="A93" s="12" t="s">
        <v>44</v>
      </c>
      <c r="B93" s="33">
        <v>454</v>
      </c>
      <c r="C93" s="33">
        <v>200.9</v>
      </c>
      <c r="D93" s="33">
        <v>137.1</v>
      </c>
      <c r="E93" s="32">
        <f>$D:$D/$B:$B*100</f>
        <v>30.198237885462554</v>
      </c>
      <c r="F93" s="32">
        <f>$D:$D/$C:$C*100</f>
        <v>68.2429069188651</v>
      </c>
      <c r="G93" s="33">
        <v>117.7</v>
      </c>
      <c r="H93" s="32">
        <v>0</v>
      </c>
      <c r="I93" s="33">
        <v>30.5</v>
      </c>
    </row>
    <row r="94" spans="1:9" ht="25.5">
      <c r="A94" s="14" t="s">
        <v>45</v>
      </c>
      <c r="B94" s="33">
        <v>8096.3</v>
      </c>
      <c r="C94" s="33">
        <v>3716.5</v>
      </c>
      <c r="D94" s="33">
        <v>2454</v>
      </c>
      <c r="E94" s="32">
        <f>$D:$D/$B:$B*100</f>
        <v>30.310141669651568</v>
      </c>
      <c r="F94" s="32">
        <f>$D:$D/$C:$C*100</f>
        <v>66.02986681017086</v>
      </c>
      <c r="G94" s="33">
        <v>2500</v>
      </c>
      <c r="H94" s="32">
        <v>0</v>
      </c>
      <c r="I94" s="33">
        <v>310.1</v>
      </c>
    </row>
    <row r="95" spans="1:9" ht="12.75">
      <c r="A95" s="12" t="s">
        <v>46</v>
      </c>
      <c r="B95" s="49">
        <f>B96+B97+B98+B99</f>
        <v>127473.09999999999</v>
      </c>
      <c r="C95" s="49">
        <f>C96+C97+C98+C99</f>
        <v>34019.5</v>
      </c>
      <c r="D95" s="49">
        <f>D96+D97+D98+D99</f>
        <v>23246.699999999997</v>
      </c>
      <c r="E95" s="32">
        <f>$D:$D/$B:$B*100</f>
        <v>18.236553437548782</v>
      </c>
      <c r="F95" s="32">
        <f>$D:$D/$C:$C*100</f>
        <v>68.33345581210776</v>
      </c>
      <c r="G95" s="49">
        <f>G96+G97+G98+G99</f>
        <v>17931.9</v>
      </c>
      <c r="H95" s="32">
        <f>$D:$D/$G:$G*100</f>
        <v>129.63880012714768</v>
      </c>
      <c r="I95" s="49">
        <f>I96+I97+I98+I99</f>
        <v>7434.200000000001</v>
      </c>
    </row>
    <row r="96" spans="1:9" ht="12.75">
      <c r="A96" s="15" t="s">
        <v>109</v>
      </c>
      <c r="B96" s="50">
        <v>0</v>
      </c>
      <c r="C96" s="50">
        <v>0</v>
      </c>
      <c r="D96" s="50">
        <v>0</v>
      </c>
      <c r="E96" s="35">
        <v>0</v>
      </c>
      <c r="F96" s="35">
        <v>0</v>
      </c>
      <c r="G96" s="50">
        <v>0</v>
      </c>
      <c r="H96" s="35">
        <v>0</v>
      </c>
      <c r="I96" s="50">
        <v>0</v>
      </c>
    </row>
    <row r="97" spans="1:9" ht="12.75">
      <c r="A97" s="13" t="s">
        <v>47</v>
      </c>
      <c r="B97" s="50">
        <v>24501.2</v>
      </c>
      <c r="C97" s="50">
        <v>6485.1</v>
      </c>
      <c r="D97" s="50">
        <v>5509.9</v>
      </c>
      <c r="E97" s="35">
        <f aca="true" t="shared" si="12" ref="E97:E118">$D:$D/$B:$B*100</f>
        <v>22.488286288018543</v>
      </c>
      <c r="F97" s="35">
        <f aca="true" t="shared" si="13" ref="F97:F103">$D:$D/$C:$C*100</f>
        <v>84.96245239086521</v>
      </c>
      <c r="G97" s="50">
        <v>5217.4</v>
      </c>
      <c r="H97" s="35">
        <f aca="true" t="shared" si="14" ref="H97:H103">$D:$D/$G:$G*100</f>
        <v>105.60624065626558</v>
      </c>
      <c r="I97" s="50">
        <v>1318.6</v>
      </c>
    </row>
    <row r="98" spans="1:9" ht="12.75">
      <c r="A98" s="15" t="s">
        <v>90</v>
      </c>
      <c r="B98" s="34">
        <v>99873.5</v>
      </c>
      <c r="C98" s="34">
        <v>25846.9</v>
      </c>
      <c r="D98" s="34">
        <v>17504.3</v>
      </c>
      <c r="E98" s="35">
        <f t="shared" si="12"/>
        <v>17.526470985797033</v>
      </c>
      <c r="F98" s="35">
        <f t="shared" si="13"/>
        <v>67.72301513914627</v>
      </c>
      <c r="G98" s="34">
        <v>11765.5</v>
      </c>
      <c r="H98" s="35">
        <f t="shared" si="14"/>
        <v>148.77650758573796</v>
      </c>
      <c r="I98" s="34">
        <v>5954.5</v>
      </c>
    </row>
    <row r="99" spans="1:9" ht="12.75">
      <c r="A99" s="13" t="s">
        <v>48</v>
      </c>
      <c r="B99" s="50">
        <v>3098.4</v>
      </c>
      <c r="C99" s="50">
        <v>1687.5</v>
      </c>
      <c r="D99" s="50">
        <v>232.5</v>
      </c>
      <c r="E99" s="35">
        <f t="shared" si="12"/>
        <v>7.503872966692486</v>
      </c>
      <c r="F99" s="35">
        <f t="shared" si="13"/>
        <v>13.777777777777779</v>
      </c>
      <c r="G99" s="50">
        <v>949</v>
      </c>
      <c r="H99" s="35">
        <f t="shared" si="14"/>
        <v>24.499473129610116</v>
      </c>
      <c r="I99" s="50">
        <v>161.1</v>
      </c>
    </row>
    <row r="100" spans="1:9" ht="12.75">
      <c r="A100" s="12" t="s">
        <v>49</v>
      </c>
      <c r="B100" s="49">
        <f>B101+B102+B103+B104</f>
        <v>751411.8</v>
      </c>
      <c r="C100" s="49">
        <f>C101+C102+C103+C104</f>
        <v>314760.19999999995</v>
      </c>
      <c r="D100" s="49">
        <f>D101+D102+D103+D104</f>
        <v>133187.69999999998</v>
      </c>
      <c r="E100" s="32">
        <f t="shared" si="12"/>
        <v>17.7249944704089</v>
      </c>
      <c r="F100" s="32">
        <f t="shared" si="13"/>
        <v>42.31402191255438</v>
      </c>
      <c r="G100" s="49">
        <f>G101+G102+G103+G104</f>
        <v>39010.3</v>
      </c>
      <c r="H100" s="32">
        <f t="shared" si="14"/>
        <v>341.4167540367543</v>
      </c>
      <c r="I100" s="49">
        <f>I101+I102+I103+I104</f>
        <v>10590.7</v>
      </c>
    </row>
    <row r="101" spans="1:9" ht="12.75">
      <c r="A101" s="13" t="s">
        <v>50</v>
      </c>
      <c r="B101" s="50">
        <v>557350.3</v>
      </c>
      <c r="C101" s="50">
        <v>243259.6</v>
      </c>
      <c r="D101" s="50">
        <v>94023.7</v>
      </c>
      <c r="E101" s="35">
        <f t="shared" si="12"/>
        <v>16.869767541167555</v>
      </c>
      <c r="F101" s="35">
        <f t="shared" si="13"/>
        <v>38.65158867317055</v>
      </c>
      <c r="G101" s="50">
        <v>1789.2</v>
      </c>
      <c r="H101" s="35">
        <f t="shared" si="14"/>
        <v>5255.069304717192</v>
      </c>
      <c r="I101" s="50">
        <v>4929.3</v>
      </c>
    </row>
    <row r="102" spans="1:9" ht="12.75">
      <c r="A102" s="13" t="s">
        <v>51</v>
      </c>
      <c r="B102" s="50">
        <v>108459.5</v>
      </c>
      <c r="C102" s="50">
        <v>55789</v>
      </c>
      <c r="D102" s="50">
        <v>28323.7</v>
      </c>
      <c r="E102" s="35">
        <f t="shared" si="12"/>
        <v>26.114540450582936</v>
      </c>
      <c r="F102" s="35">
        <f t="shared" si="13"/>
        <v>50.76932728674112</v>
      </c>
      <c r="G102" s="50">
        <v>24627.3</v>
      </c>
      <c r="H102" s="35">
        <f t="shared" si="14"/>
        <v>115.0093595319016</v>
      </c>
      <c r="I102" s="50">
        <v>3250</v>
      </c>
    </row>
    <row r="103" spans="1:9" ht="12.75">
      <c r="A103" s="13" t="s">
        <v>52</v>
      </c>
      <c r="B103" s="50">
        <v>85602</v>
      </c>
      <c r="C103" s="50">
        <v>15711.6</v>
      </c>
      <c r="D103" s="50">
        <v>10840.3</v>
      </c>
      <c r="E103" s="35">
        <f t="shared" si="12"/>
        <v>12.66360599051424</v>
      </c>
      <c r="F103" s="35">
        <f t="shared" si="13"/>
        <v>68.99551923419638</v>
      </c>
      <c r="G103" s="50">
        <v>12304.4</v>
      </c>
      <c r="H103" s="35">
        <f t="shared" si="14"/>
        <v>88.10100451870875</v>
      </c>
      <c r="I103" s="50">
        <v>2411.4</v>
      </c>
    </row>
    <row r="104" spans="1:9" ht="12.75">
      <c r="A104" s="13" t="s">
        <v>53</v>
      </c>
      <c r="B104" s="50">
        <v>0</v>
      </c>
      <c r="C104" s="50">
        <v>0</v>
      </c>
      <c r="D104" s="50">
        <v>0</v>
      </c>
      <c r="E104" s="35" t="e">
        <f t="shared" si="12"/>
        <v>#DIV/0!</v>
      </c>
      <c r="F104" s="35">
        <v>0</v>
      </c>
      <c r="G104" s="50">
        <v>289.4</v>
      </c>
      <c r="H104" s="35">
        <v>0</v>
      </c>
      <c r="I104" s="50">
        <v>0</v>
      </c>
    </row>
    <row r="105" spans="1:9" ht="18.75" customHeight="1">
      <c r="A105" s="16" t="s">
        <v>118</v>
      </c>
      <c r="B105" s="49">
        <f>SUM(B106:B107)</f>
        <v>5531.2</v>
      </c>
      <c r="C105" s="49">
        <f>SUM(C106:C107)</f>
        <v>1565</v>
      </c>
      <c r="D105" s="49">
        <f>SUM(D106:D107)</f>
        <v>368.7</v>
      </c>
      <c r="E105" s="32">
        <f t="shared" si="12"/>
        <v>6.665822967891236</v>
      </c>
      <c r="F105" s="32">
        <v>0</v>
      </c>
      <c r="G105" s="49">
        <f>SUM(G106:G107)</f>
        <v>0</v>
      </c>
      <c r="H105" s="32">
        <v>0</v>
      </c>
      <c r="I105" s="49">
        <f>SUM(I106:I107)</f>
        <v>223.7</v>
      </c>
    </row>
    <row r="106" spans="1:9" ht="30.75" customHeight="1">
      <c r="A106" s="13" t="s">
        <v>120</v>
      </c>
      <c r="B106" s="50">
        <v>1859.7</v>
      </c>
      <c r="C106" s="50">
        <v>495</v>
      </c>
      <c r="D106" s="50">
        <v>0</v>
      </c>
      <c r="E106" s="35">
        <f t="shared" si="12"/>
        <v>0</v>
      </c>
      <c r="F106" s="35">
        <v>0</v>
      </c>
      <c r="G106" s="50">
        <v>0</v>
      </c>
      <c r="H106" s="35">
        <v>0</v>
      </c>
      <c r="I106" s="50">
        <v>0</v>
      </c>
    </row>
    <row r="107" spans="1:9" ht="26.25" customHeight="1">
      <c r="A107" s="13" t="s">
        <v>117</v>
      </c>
      <c r="B107" s="50">
        <v>3671.5</v>
      </c>
      <c r="C107" s="50">
        <v>1070</v>
      </c>
      <c r="D107" s="50">
        <v>368.7</v>
      </c>
      <c r="E107" s="35">
        <f t="shared" si="12"/>
        <v>10.042217077488765</v>
      </c>
      <c r="F107" s="35">
        <v>0</v>
      </c>
      <c r="G107" s="50">
        <v>0</v>
      </c>
      <c r="H107" s="35">
        <v>0</v>
      </c>
      <c r="I107" s="50">
        <v>223.7</v>
      </c>
    </row>
    <row r="108" spans="1:9" ht="12.75">
      <c r="A108" s="16" t="s">
        <v>54</v>
      </c>
      <c r="B108" s="49">
        <f>B109+B110+B111+B112+B113</f>
        <v>1193933.9</v>
      </c>
      <c r="C108" s="49">
        <f>C109+C110+C111+C112+C113</f>
        <v>529510.3</v>
      </c>
      <c r="D108" s="49">
        <f>D109+D110+D111+D112+D113</f>
        <v>516696.7</v>
      </c>
      <c r="E108" s="32">
        <f t="shared" si="12"/>
        <v>43.27682629666517</v>
      </c>
      <c r="F108" s="32">
        <f aca="true" t="shared" si="15" ref="F108:F118">$D:$D/$C:$C*100</f>
        <v>97.58010372980468</v>
      </c>
      <c r="G108" s="49">
        <f>G109+G110+G111+G112+G113</f>
        <v>509259.9</v>
      </c>
      <c r="H108" s="32">
        <f aca="true" t="shared" si="16" ref="H108:H124">$D:$D/$G:$G*100</f>
        <v>101.46031525356698</v>
      </c>
      <c r="I108" s="49">
        <f>I109+I110+I111+I112+I113</f>
        <v>166067.59999999998</v>
      </c>
    </row>
    <row r="109" spans="1:9" ht="12.75">
      <c r="A109" s="13" t="s">
        <v>55</v>
      </c>
      <c r="B109" s="50">
        <v>486970.3</v>
      </c>
      <c r="C109" s="50">
        <v>213158.6</v>
      </c>
      <c r="D109" s="50">
        <v>213083.2</v>
      </c>
      <c r="E109" s="35">
        <f t="shared" si="12"/>
        <v>43.756919056459914</v>
      </c>
      <c r="F109" s="35">
        <f t="shared" si="15"/>
        <v>99.9646272775295</v>
      </c>
      <c r="G109" s="50">
        <v>208954</v>
      </c>
      <c r="H109" s="35">
        <f t="shared" si="16"/>
        <v>101.97612871732535</v>
      </c>
      <c r="I109" s="50">
        <v>63904.5</v>
      </c>
    </row>
    <row r="110" spans="1:9" ht="12.75">
      <c r="A110" s="13" t="s">
        <v>56</v>
      </c>
      <c r="B110" s="50">
        <v>524142.9</v>
      </c>
      <c r="C110" s="50">
        <v>237308.7</v>
      </c>
      <c r="D110" s="50">
        <v>232463.5</v>
      </c>
      <c r="E110" s="35">
        <f t="shared" si="12"/>
        <v>44.351168355042105</v>
      </c>
      <c r="F110" s="35">
        <f t="shared" si="15"/>
        <v>97.9582712306797</v>
      </c>
      <c r="G110" s="50">
        <v>227911.9</v>
      </c>
      <c r="H110" s="35">
        <f t="shared" si="16"/>
        <v>101.99708747107982</v>
      </c>
      <c r="I110" s="50">
        <v>81409.8</v>
      </c>
    </row>
    <row r="111" spans="1:9" ht="12.75">
      <c r="A111" s="13" t="s">
        <v>113</v>
      </c>
      <c r="B111" s="50">
        <v>93660.2</v>
      </c>
      <c r="C111" s="50">
        <v>46901.4</v>
      </c>
      <c r="D111" s="50">
        <v>45701.2</v>
      </c>
      <c r="E111" s="35">
        <f t="shared" si="12"/>
        <v>48.79468546938828</v>
      </c>
      <c r="F111" s="35">
        <f t="shared" si="15"/>
        <v>97.44101455393654</v>
      </c>
      <c r="G111" s="50">
        <v>45876.7</v>
      </c>
      <c r="H111" s="35">
        <f t="shared" si="16"/>
        <v>99.61745286823158</v>
      </c>
      <c r="I111" s="50">
        <v>15146.9</v>
      </c>
    </row>
    <row r="112" spans="1:9" ht="12.75">
      <c r="A112" s="13" t="s">
        <v>57</v>
      </c>
      <c r="B112" s="50">
        <v>31696.8</v>
      </c>
      <c r="C112" s="50">
        <v>9450.9</v>
      </c>
      <c r="D112" s="50">
        <v>6911.8</v>
      </c>
      <c r="E112" s="35">
        <f t="shared" si="12"/>
        <v>21.80598672421191</v>
      </c>
      <c r="F112" s="35">
        <f t="shared" si="15"/>
        <v>73.1337756192532</v>
      </c>
      <c r="G112" s="50">
        <v>8474.5</v>
      </c>
      <c r="H112" s="35">
        <f t="shared" si="16"/>
        <v>81.55997403976636</v>
      </c>
      <c r="I112" s="50">
        <v>1395.1</v>
      </c>
    </row>
    <row r="113" spans="1:9" ht="12.75">
      <c r="A113" s="13" t="s">
        <v>58</v>
      </c>
      <c r="B113" s="50">
        <v>57463.7</v>
      </c>
      <c r="C113" s="50">
        <v>22690.7</v>
      </c>
      <c r="D113" s="34">
        <v>18537</v>
      </c>
      <c r="E113" s="35">
        <f t="shared" si="12"/>
        <v>32.25862588033837</v>
      </c>
      <c r="F113" s="35">
        <f t="shared" si="15"/>
        <v>81.69426240706544</v>
      </c>
      <c r="G113" s="34">
        <v>18042.8</v>
      </c>
      <c r="H113" s="35">
        <f t="shared" si="16"/>
        <v>102.73904272064203</v>
      </c>
      <c r="I113" s="34">
        <v>4211.3</v>
      </c>
    </row>
    <row r="114" spans="1:9" ht="31.5" customHeight="1">
      <c r="A114" s="16" t="s">
        <v>59</v>
      </c>
      <c r="B114" s="49">
        <f>B115+B116</f>
        <v>149028.7</v>
      </c>
      <c r="C114" s="49">
        <f>C115+C116</f>
        <v>71801.5</v>
      </c>
      <c r="D114" s="49">
        <f>D115+D116</f>
        <v>66073.7</v>
      </c>
      <c r="E114" s="32">
        <f t="shared" si="12"/>
        <v>44.33622517005113</v>
      </c>
      <c r="F114" s="32">
        <f t="shared" si="15"/>
        <v>92.0227293301672</v>
      </c>
      <c r="G114" s="49">
        <f>G115+G116</f>
        <v>57585.2</v>
      </c>
      <c r="H114" s="32">
        <f t="shared" si="16"/>
        <v>114.74076672478346</v>
      </c>
      <c r="I114" s="49">
        <f>I115+I116</f>
        <v>14332.6</v>
      </c>
    </row>
    <row r="115" spans="1:9" ht="12.75">
      <c r="A115" s="13" t="s">
        <v>60</v>
      </c>
      <c r="B115" s="50">
        <v>140143.1</v>
      </c>
      <c r="C115" s="50">
        <v>68509</v>
      </c>
      <c r="D115" s="50">
        <v>63923.9</v>
      </c>
      <c r="E115" s="35">
        <f t="shared" si="12"/>
        <v>45.613305257269175</v>
      </c>
      <c r="F115" s="35">
        <f t="shared" si="15"/>
        <v>93.3073026901575</v>
      </c>
      <c r="G115" s="50">
        <v>56071.7</v>
      </c>
      <c r="H115" s="35">
        <f t="shared" si="16"/>
        <v>114.00385577751344</v>
      </c>
      <c r="I115" s="50">
        <v>13627.7</v>
      </c>
    </row>
    <row r="116" spans="1:9" ht="25.5">
      <c r="A116" s="13" t="s">
        <v>61</v>
      </c>
      <c r="B116" s="50">
        <v>8885.6</v>
      </c>
      <c r="C116" s="50">
        <v>3292.5</v>
      </c>
      <c r="D116" s="50">
        <v>2149.8</v>
      </c>
      <c r="E116" s="35">
        <f t="shared" si="12"/>
        <v>24.194201854686234</v>
      </c>
      <c r="F116" s="35">
        <f t="shared" si="15"/>
        <v>65.29384965831436</v>
      </c>
      <c r="G116" s="50">
        <v>1513.5</v>
      </c>
      <c r="H116" s="35">
        <f t="shared" si="16"/>
        <v>142.04162537165513</v>
      </c>
      <c r="I116" s="50">
        <v>704.9</v>
      </c>
    </row>
    <row r="117" spans="1:9" ht="18.75" customHeight="1">
      <c r="A117" s="16" t="s">
        <v>62</v>
      </c>
      <c r="B117" s="49">
        <f>B118+B119+B120+B121+B122</f>
        <v>77037.1</v>
      </c>
      <c r="C117" s="49">
        <f>C118+C119+C120+C121+C122</f>
        <v>47096.9</v>
      </c>
      <c r="D117" s="49">
        <f>D118+D119+D120+D121+D122</f>
        <v>20050</v>
      </c>
      <c r="E117" s="32">
        <f t="shared" si="12"/>
        <v>26.026421036098192</v>
      </c>
      <c r="F117" s="32">
        <f t="shared" si="15"/>
        <v>42.571804089016474</v>
      </c>
      <c r="G117" s="49">
        <f>G118+G119+G120+G121+G122</f>
        <v>54866.399999999994</v>
      </c>
      <c r="H117" s="32">
        <f t="shared" si="16"/>
        <v>36.54331248268522</v>
      </c>
      <c r="I117" s="49">
        <f>I118+I119+I120+I121+I122</f>
        <v>5414.900000000001</v>
      </c>
    </row>
    <row r="118" spans="1:9" ht="12.75">
      <c r="A118" s="13" t="s">
        <v>63</v>
      </c>
      <c r="B118" s="50">
        <v>1236</v>
      </c>
      <c r="C118" s="50">
        <v>515</v>
      </c>
      <c r="D118" s="50">
        <v>453.4</v>
      </c>
      <c r="E118" s="35">
        <f t="shared" si="12"/>
        <v>36.68284789644013</v>
      </c>
      <c r="F118" s="35">
        <f t="shared" si="15"/>
        <v>88.0388349514563</v>
      </c>
      <c r="G118" s="50">
        <v>455.3</v>
      </c>
      <c r="H118" s="35">
        <f t="shared" si="16"/>
        <v>99.58269273006808</v>
      </c>
      <c r="I118" s="50">
        <v>91.3</v>
      </c>
    </row>
    <row r="119" spans="1:9" ht="12.75">
      <c r="A119" s="13" t="s">
        <v>138</v>
      </c>
      <c r="B119" s="50">
        <v>0</v>
      </c>
      <c r="C119" s="50">
        <v>0</v>
      </c>
      <c r="D119" s="50">
        <v>0</v>
      </c>
      <c r="E119" s="35">
        <v>0</v>
      </c>
      <c r="F119" s="35">
        <v>0</v>
      </c>
      <c r="G119" s="50">
        <v>20820.6</v>
      </c>
      <c r="H119" s="35">
        <f t="shared" si="16"/>
        <v>0</v>
      </c>
      <c r="I119" s="50">
        <v>0</v>
      </c>
    </row>
    <row r="120" spans="1:9" ht="12.75">
      <c r="A120" s="13" t="s">
        <v>64</v>
      </c>
      <c r="B120" s="50">
        <v>35271.3</v>
      </c>
      <c r="C120" s="50">
        <v>16730.7</v>
      </c>
      <c r="D120" s="50">
        <v>16374.6</v>
      </c>
      <c r="E120" s="35">
        <f>$D:$D/$B:$B*100</f>
        <v>46.42471357732774</v>
      </c>
      <c r="F120" s="35">
        <f>$D:$D/$C:$C*100</f>
        <v>97.87157739963061</v>
      </c>
      <c r="G120" s="50">
        <v>12604.6</v>
      </c>
      <c r="H120" s="35">
        <f t="shared" si="16"/>
        <v>129.90971550069023</v>
      </c>
      <c r="I120" s="50">
        <v>4162.6</v>
      </c>
    </row>
    <row r="121" spans="1:9" ht="12.75">
      <c r="A121" s="13" t="s">
        <v>65</v>
      </c>
      <c r="B121" s="34">
        <v>40529.8</v>
      </c>
      <c r="C121" s="34">
        <v>29851.2</v>
      </c>
      <c r="D121" s="34">
        <v>3222</v>
      </c>
      <c r="E121" s="35">
        <f>$D:$D/$B:$B*100</f>
        <v>7.949706142147258</v>
      </c>
      <c r="F121" s="35">
        <f>$D:$D/$C:$C*100</f>
        <v>10.793535938253738</v>
      </c>
      <c r="G121" s="34">
        <v>7418.7</v>
      </c>
      <c r="H121" s="35">
        <f t="shared" si="16"/>
        <v>43.43078976100934</v>
      </c>
      <c r="I121" s="34">
        <v>1161</v>
      </c>
    </row>
    <row r="122" spans="1:9" ht="12.75">
      <c r="A122" s="13" t="s">
        <v>66</v>
      </c>
      <c r="B122" s="50">
        <v>0</v>
      </c>
      <c r="C122" s="50">
        <v>0</v>
      </c>
      <c r="D122" s="50">
        <v>0</v>
      </c>
      <c r="E122" s="35">
        <v>0</v>
      </c>
      <c r="F122" s="35">
        <v>0</v>
      </c>
      <c r="G122" s="50">
        <v>13567.2</v>
      </c>
      <c r="H122" s="35">
        <f t="shared" si="16"/>
        <v>0</v>
      </c>
      <c r="I122" s="50">
        <v>0</v>
      </c>
    </row>
    <row r="123" spans="1:9" ht="16.5" customHeight="1">
      <c r="A123" s="16" t="s">
        <v>73</v>
      </c>
      <c r="B123" s="33">
        <f>B124+B125+B126</f>
        <v>59964.600000000006</v>
      </c>
      <c r="C123" s="33">
        <f>C124+C125+C126</f>
        <v>25848.100000000002</v>
      </c>
      <c r="D123" s="33">
        <f>D124+D125+D126</f>
        <v>23734.3</v>
      </c>
      <c r="E123" s="32">
        <f>$D:$D/$B:$B*100</f>
        <v>39.58051917297872</v>
      </c>
      <c r="F123" s="32">
        <f>$D:$D/$C:$C*100</f>
        <v>91.82222291000112</v>
      </c>
      <c r="G123" s="33">
        <f>G124+G125+G126</f>
        <v>23757.100000000002</v>
      </c>
      <c r="H123" s="32">
        <f t="shared" si="16"/>
        <v>99.90402869037045</v>
      </c>
      <c r="I123" s="33">
        <f>I124+I125+I126</f>
        <v>4709.5</v>
      </c>
    </row>
    <row r="124" spans="1:9" ht="12.75">
      <c r="A124" s="43" t="s">
        <v>74</v>
      </c>
      <c r="B124" s="34">
        <v>44343.8</v>
      </c>
      <c r="C124" s="34">
        <v>19352.4</v>
      </c>
      <c r="D124" s="34">
        <v>18417.4</v>
      </c>
      <c r="E124" s="35">
        <f>$D:$D/$B:$B*100</f>
        <v>41.53320193578358</v>
      </c>
      <c r="F124" s="35">
        <f>$D:$D/$C:$C*100</f>
        <v>95.1685579049627</v>
      </c>
      <c r="G124" s="34">
        <v>17971.9</v>
      </c>
      <c r="H124" s="35">
        <f t="shared" si="16"/>
        <v>102.47886979117399</v>
      </c>
      <c r="I124" s="34">
        <v>3600</v>
      </c>
    </row>
    <row r="125" spans="1:9" ht="12.75">
      <c r="A125" s="17" t="s">
        <v>75</v>
      </c>
      <c r="B125" s="34">
        <v>12173.4</v>
      </c>
      <c r="C125" s="34">
        <v>5130.2</v>
      </c>
      <c r="D125" s="34">
        <v>4263.3</v>
      </c>
      <c r="E125" s="35">
        <f>$D:$D/$B:$B*100</f>
        <v>35.02144018926512</v>
      </c>
      <c r="F125" s="35">
        <f>$D:$D/$C:$C*100</f>
        <v>83.10202331293127</v>
      </c>
      <c r="G125" s="34">
        <v>4687.3</v>
      </c>
      <c r="H125" s="35">
        <v>0</v>
      </c>
      <c r="I125" s="34">
        <v>1004.2</v>
      </c>
    </row>
    <row r="126" spans="1:9" ht="24.75" customHeight="1">
      <c r="A126" s="17" t="s">
        <v>84</v>
      </c>
      <c r="B126" s="34">
        <v>3447.4</v>
      </c>
      <c r="C126" s="34">
        <v>1365.5</v>
      </c>
      <c r="D126" s="34">
        <v>1053.6</v>
      </c>
      <c r="E126" s="35">
        <f>$D:$D/$B:$B*100</f>
        <v>30.56216278934849</v>
      </c>
      <c r="F126" s="35">
        <f>$D:$D/$C:$C*100</f>
        <v>77.15854998169168</v>
      </c>
      <c r="G126" s="34">
        <v>1097.9</v>
      </c>
      <c r="H126" s="35"/>
      <c r="I126" s="34">
        <v>105.3</v>
      </c>
    </row>
    <row r="127" spans="1:9" ht="25.5">
      <c r="A127" s="18" t="s">
        <v>97</v>
      </c>
      <c r="B127" s="33">
        <f aca="true" t="shared" si="17" ref="B127:I127">B128</f>
        <v>0</v>
      </c>
      <c r="C127" s="33">
        <f t="shared" si="17"/>
        <v>0</v>
      </c>
      <c r="D127" s="33">
        <f t="shared" si="17"/>
        <v>0</v>
      </c>
      <c r="E127" s="33">
        <f t="shared" si="17"/>
        <v>0</v>
      </c>
      <c r="F127" s="33">
        <f t="shared" si="17"/>
        <v>0</v>
      </c>
      <c r="G127" s="33">
        <f t="shared" si="17"/>
        <v>0</v>
      </c>
      <c r="H127" s="33">
        <f t="shared" si="17"/>
        <v>0</v>
      </c>
      <c r="I127" s="33">
        <f t="shared" si="17"/>
        <v>0</v>
      </c>
    </row>
    <row r="128" spans="1:9" ht="26.25" customHeight="1">
      <c r="A128" s="17" t="s">
        <v>97</v>
      </c>
      <c r="B128" s="34">
        <v>0</v>
      </c>
      <c r="C128" s="34">
        <v>0</v>
      </c>
      <c r="D128" s="34">
        <v>0</v>
      </c>
      <c r="E128" s="35">
        <v>0</v>
      </c>
      <c r="F128" s="35">
        <v>0</v>
      </c>
      <c r="G128" s="50">
        <v>0</v>
      </c>
      <c r="H128" s="35">
        <v>0</v>
      </c>
      <c r="I128" s="34">
        <v>0</v>
      </c>
    </row>
    <row r="129" spans="1:9" ht="26.25" customHeight="1">
      <c r="A129" s="41" t="s">
        <v>67</v>
      </c>
      <c r="B129" s="36">
        <f>B84+B93+B94+B95+B100+B105+B108+B114+B117+B123+B127</f>
        <v>2629927.4000000004</v>
      </c>
      <c r="C129" s="36">
        <f>C84+C93+C94+C95+C100+C105+C108+C114+C117+C123+C127</f>
        <v>1131613.6</v>
      </c>
      <c r="D129" s="36">
        <f>D84+D93+D94+D95+D100+D105+D108+D114+D117+D123+D127</f>
        <v>858802.3</v>
      </c>
      <c r="E129" s="42">
        <f>$D:$D/$B:$B*100</f>
        <v>32.65498127438803</v>
      </c>
      <c r="F129" s="42">
        <f>$D:$D/$C:$C*100</f>
        <v>75.89183268917942</v>
      </c>
      <c r="G129" s="36">
        <f>G84+G93+G94+G95+G100+G105+G108+G114+G117+G123+G127</f>
        <v>771415.4</v>
      </c>
      <c r="H129" s="42">
        <f>$D:$D/$G:$G*100</f>
        <v>111.32812489872512</v>
      </c>
      <c r="I129" s="36">
        <f>I84+I93+I94+I95+I100+I105+I108+I114+I117+I123+I127</f>
        <v>221379.09999999998</v>
      </c>
    </row>
    <row r="130" spans="1:9" ht="48.75" customHeight="1">
      <c r="A130" s="19" t="s">
        <v>68</v>
      </c>
      <c r="B130" s="36">
        <f>B82-B129</f>
        <v>-240074.50000000047</v>
      </c>
      <c r="C130" s="36">
        <f>C82-C129</f>
        <v>-213439.59999999986</v>
      </c>
      <c r="D130" s="36">
        <f>D82-D129</f>
        <v>10703.999999999767</v>
      </c>
      <c r="E130" s="36"/>
      <c r="F130" s="36"/>
      <c r="G130" s="36">
        <f>G82-G129</f>
        <v>44473.5</v>
      </c>
      <c r="H130" s="36"/>
      <c r="I130" s="36">
        <f>I82-I129</f>
        <v>38427.100000000064</v>
      </c>
    </row>
    <row r="131" spans="1:9" ht="26.25" customHeight="1">
      <c r="A131" s="3" t="s">
        <v>69</v>
      </c>
      <c r="B131" s="34" t="s">
        <v>133</v>
      </c>
      <c r="C131" s="34"/>
      <c r="D131" s="34" t="s">
        <v>144</v>
      </c>
      <c r="E131" s="34"/>
      <c r="F131" s="34"/>
      <c r="G131" s="34"/>
      <c r="H131" s="33"/>
      <c r="I131" s="34"/>
    </row>
    <row r="132" spans="1:9" ht="24" customHeight="1">
      <c r="A132" s="7" t="s">
        <v>70</v>
      </c>
      <c r="B132" s="33">
        <v>257182.8</v>
      </c>
      <c r="C132" s="34"/>
      <c r="D132" s="33">
        <v>267886.7</v>
      </c>
      <c r="E132" s="34"/>
      <c r="F132" s="34"/>
      <c r="G132" s="51"/>
      <c r="H132" s="39"/>
      <c r="I132" s="33">
        <v>38426.8</v>
      </c>
    </row>
    <row r="133" spans="1:9" ht="12.75">
      <c r="A133" s="3" t="s">
        <v>7</v>
      </c>
      <c r="B133" s="34"/>
      <c r="C133" s="34"/>
      <c r="D133" s="34"/>
      <c r="E133" s="34"/>
      <c r="F133" s="34"/>
      <c r="G133" s="34"/>
      <c r="H133" s="39"/>
      <c r="I133" s="34"/>
    </row>
    <row r="134" spans="1:9" ht="12" customHeight="1">
      <c r="A134" s="9" t="s">
        <v>71</v>
      </c>
      <c r="B134" s="34">
        <v>145057</v>
      </c>
      <c r="C134" s="34"/>
      <c r="D134" s="34">
        <v>161428.8</v>
      </c>
      <c r="E134" s="34"/>
      <c r="F134" s="34"/>
      <c r="G134" s="34"/>
      <c r="H134" s="39"/>
      <c r="I134" s="34">
        <v>-8630.4</v>
      </c>
    </row>
    <row r="135" spans="1:9" ht="12.75">
      <c r="A135" s="3" t="s">
        <v>72</v>
      </c>
      <c r="B135" s="34">
        <v>112125.8</v>
      </c>
      <c r="C135" s="34"/>
      <c r="D135" s="34">
        <v>106457.9</v>
      </c>
      <c r="E135" s="34"/>
      <c r="F135" s="34"/>
      <c r="G135" s="34"/>
      <c r="H135" s="39"/>
      <c r="I135" s="34">
        <v>47057.2</v>
      </c>
    </row>
    <row r="136" spans="1:9" ht="12.75" hidden="1">
      <c r="A136" s="4" t="s">
        <v>94</v>
      </c>
      <c r="B136" s="37"/>
      <c r="C136" s="37"/>
      <c r="D136" s="37"/>
      <c r="E136" s="37"/>
      <c r="F136" s="37"/>
      <c r="G136" s="37"/>
      <c r="H136" s="38"/>
      <c r="I136" s="37"/>
    </row>
    <row r="137" ht="12" customHeight="1">
      <c r="A137" s="20"/>
    </row>
    <row r="138" spans="1:2" ht="12.75" hidden="1">
      <c r="A138" s="21"/>
      <c r="B138" s="52"/>
    </row>
    <row r="139" spans="1:9" ht="31.5" hidden="1">
      <c r="A139" s="22" t="s">
        <v>103</v>
      </c>
      <c r="B139" s="30"/>
      <c r="C139" s="30"/>
      <c r="D139" s="30"/>
      <c r="E139" s="30"/>
      <c r="F139" s="30"/>
      <c r="G139" s="30"/>
      <c r="H139" s="30" t="s">
        <v>91</v>
      </c>
      <c r="I139" s="31"/>
    </row>
    <row r="140" spans="1:9" ht="12.75">
      <c r="A140" s="21"/>
      <c r="B140" s="31"/>
      <c r="C140" s="31"/>
      <c r="D140" s="31"/>
      <c r="E140" s="31"/>
      <c r="F140" s="31"/>
      <c r="G140" s="31"/>
      <c r="H140" s="31"/>
      <c r="I140" s="31"/>
    </row>
    <row r="142" ht="12.75">
      <c r="A142" s="28" t="s">
        <v>95</v>
      </c>
    </row>
  </sheetData>
  <sheetProtection/>
  <mergeCells count="14">
    <mergeCell ref="A83:I83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1811023622047245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iUser</cp:lastModifiedBy>
  <cp:lastPrinted>2020-06-03T08:03:46Z</cp:lastPrinted>
  <dcterms:created xsi:type="dcterms:W3CDTF">2010-09-10T01:16:58Z</dcterms:created>
  <dcterms:modified xsi:type="dcterms:W3CDTF">2020-06-05T09:48:40Z</dcterms:modified>
  <cp:category/>
  <cp:version/>
  <cp:contentType/>
  <cp:contentStatus/>
</cp:coreProperties>
</file>