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28800" windowHeight="13260" activeTab="0"/>
  </bookViews>
  <sheets>
    <sheet name="Лист1" sheetId="1" r:id="rId1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<sst xmlns="http://schemas.openxmlformats.org/spreadsheetml/2006/main" count="145" uniqueCount="144">
  <si>
    <t>Справка об исполнении бюджета города Лесосибирска</t>
  </si>
  <si>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</si>
  <si>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</si>
  <si>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</si>
  <si>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</si>
  <si>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</si>
  <si>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</si>
  <si>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</si>
  <si>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</si>
  <si>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- ЕНВД</t>
  </si>
  <si>
    <t>- единый сельскохозяйственный налог</t>
  </si>
  <si>
    <t>НАЛОГИ НА ИМУЩЕСТВО</t>
  </si>
  <si>
    <t>- налог на имущество физ. лиц</t>
  </si>
  <si>
    <t>ГОСУДАРСТВЕННАЯ ПОШЛИНА</t>
  </si>
  <si>
    <t>- госпошлина по делам, рассматриваемым в судах общей юрисдикции, мировыми судьями</t>
  </si>
  <si>
    <t>- госпошлина за право на размещение наружной рекламы</t>
  </si>
  <si>
    <t>ЗАДОЛЖЕННОСТЬ И ПЕРЕРАСЧЕТЫ ПО ОТМЕНЕННЫМ НАЛОГАМ И СБОРАМ:</t>
  </si>
  <si>
    <t>- Земельный налог по обязательствам, возникшим до 1 января 2006 г. (1 09 04050)</t>
  </si>
  <si>
    <t>- Прочие местные налоги и сборы (по отмененным местным налогам и сборам) (1 09 07000)</t>
  </si>
  <si>
    <t>ДОХОДЫ ОТ ИСПОЛЬЗОВАНИЯ ИМУЩЕСТВА, НАХОДЯЩЕГОСЯ В ГОСУД. И МУНИЦИП. СОБСТВЕННОСТИ:</t>
  </si>
  <si>
    <t>- доходы от перечисления части прибыли МУП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</si>
  <si>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</si>
  <si>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</si>
  <si>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- доходы от реализации  иного имущества, находящегося в собственности городских округов в части основных средств</t>
  </si>
  <si>
    <t>- доходы от продажи земельных участков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</si>
  <si>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</si>
  <si>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</si>
  <si>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</si>
  <si>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</si>
  <si>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</si>
  <si>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</si>
  <si>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</si>
  <si>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</si>
  <si>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</si>
  <si>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</si>
  <si>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</si>
  <si>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</si>
  <si>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</si>
  <si>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</si>
  <si>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</si>
  <si>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</si>
  <si>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</si>
  <si>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</si>
  <si>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</si>
  <si>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</si>
  <si>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</si>
  <si>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</si>
  <si>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</si>
  <si>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</si>
  <si>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</si>
  <si>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</si>
  <si>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</si>
  <si>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</si>
  <si>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</si>
  <si>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</si>
  <si>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</si>
  <si>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</si>
  <si>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</si>
  <si>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</si>
  <si>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</si>
  <si>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</si>
  <si>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</si>
  <si>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</si>
  <si>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</si>
  <si>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</si>
  <si>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</si>
  <si>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</si>
  <si>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</si>
  <si>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</si>
  <si>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</si>
  <si>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</si>
  <si>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</si>
  <si>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</si>
  <si>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</si>
  <si>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</si>
  <si>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</si>
  <si>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% роста</t>
  </si>
  <si>
    <t>% исполнения плана года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</si>
  <si>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</si>
  <si>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</si>
  <si>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</si>
  <si>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</si>
  <si>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- прочие доходы от использования имущества и прав, находящихся в государственной и муниципальной собственности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</si>
  <si>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</si>
  <si>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</si>
  <si>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</si>
  <si>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с доходов, полученных физ. лицами в соответствии со ст. 228 НК РФ</t>
  </si>
  <si>
    <t>- арендная плата и поступления от продажи права на заключение договоров аренды за земли, расположенные в границах городских округов, до разграничения гос. собственности на землю (за исключением земель, предназначенных для целей жилищного строительства)</t>
  </si>
  <si>
    <t>ПРОЧИЕ ДОХОДЫ ОТ ОКАЗАНИЯ ПЛАТНЫХ УСЛУГ (РАБОТ)</t>
  </si>
  <si>
    <t>ПРОЧИЕ ДОХОДЫ ОТ КОМПЕНСАЦИИ ЗАТРАТ БЮДЖЕТОВ ГОРОДСКИХ ОКРУГОВ</t>
  </si>
  <si>
    <t>Дорожное хозяйство (дорожные фонды)</t>
  </si>
  <si>
    <t>Д.В. Игумнов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</si>
  <si>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</si>
  <si>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>- госпошлина за регистрацию транспортных средств</t>
  </si>
  <si>
    <t>- грант "Спид"</t>
  </si>
  <si>
    <t xml:space="preserve"> </t>
  </si>
  <si>
    <t xml:space="preserve">налог, взимаемый в связи  с  применением патентной системы налогообложения
</t>
  </si>
  <si>
    <t>Обслуживание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</si>
  <si>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</si>
  <si>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</si>
  <si>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</si>
  <si>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</si>
  <si>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</si>
  <si>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Заместитель главы города - руководитель финансового управления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</si>
  <si>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частной практикой, адокатов, учредивших адвокатские кабинеты и других лиц, занимающихся частной практикой в соответствии со ст. 227.1 НК РФ</t>
  </si>
  <si>
    <t>ДОХОДЫ, ПОСТУПАЮЩИЕ В ПОРЯДКЕ ВОЗМЕЩЕНИЯ РАСХОДОВ, ПОНЕСЕННЫХ В СВЯЗИ С ЭКСПЛУАТАЦИЕЙ ИМУЩЕСТВА ГОРОДСКИХ ОКРУГОВ</t>
  </si>
  <si>
    <t>земельный налог с организаций</t>
  </si>
  <si>
    <t>земельный налог с физических лиц</t>
  </si>
  <si>
    <t>Земельный налог:</t>
  </si>
  <si>
    <t xml:space="preserve">  прочие межбюджетные трансферты</t>
  </si>
  <si>
    <t>ДОХОДЫ БЮДЖЕТОВ ГОРОДСКИХ ОКРУГОВ ОТ ВОЗВРАТА ОРГАНИЗАЦИЯМИ ОСТАТКОВ СУБСИДИЙ, СУБВЕНЦИЙ И ИНЫХ МЕЖБЮДЖЕТНЫХ ТРАНСФЕРТОВ, ИМЕЮЩИХ ЦЕЛЕВОЕ НАЗНАЧЕНИЕ, ПРОШЛЫХ ЛЕТ</t>
  </si>
  <si>
    <t>Дополнительное образование детей</t>
  </si>
  <si>
    <t>ПРОЧИЕ БЕЗВОЗМЕЗДНЫЕ ПОСТУПЛЕНИЯ ОТ НЕГОСУДАРСТВЕННЫХ ОРГАНИЗАЦИЙ</t>
  </si>
  <si>
    <t>доходы от сдачи в аренду имущества, составляющего казну городских округов (за исключением земельных участков)</t>
  </si>
  <si>
    <t>ПРОЧИЕ БЕЗВОЗМЕЗДНЫЕ ПОСТУПЛЕНИЯ В БЮДЖЕТЫ ГОРОДСКИХ ОКРУГОВ</t>
  </si>
  <si>
    <t>Другие вопросы в области охраны окружающей среды</t>
  </si>
  <si>
    <t>Охрана окружающей среды</t>
  </si>
  <si>
    <t>Факт за аналогичный период 2019 г.</t>
  </si>
  <si>
    <t>Охрана объектов растительного и животного мира и среды их обитания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</si>
  <si>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(1 16 01083)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</si>
  <si>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(1 16 01063)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</si>
  <si>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(1 16 01093)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</si>
  <si>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(1 16 01143)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</si>
  <si>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(1 16 01123)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</si>
  <si>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(1 16 01153)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</si>
  <si>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(1 16 01203)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</si>
  <si>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(1 16 02020)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</si>
  <si>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 (1 16 07010)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</si>
  <si>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 (1 16 1010004)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</si>
  <si>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 (1 16 1012901)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</si>
  <si>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 1  января  2020  года (1 16 1012301)</t>
  </si>
  <si>
    <t xml:space="preserve">На 01.01.2020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</si>
  <si>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(1 16 01073)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</si>
  <si>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(1 16 01193)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</si>
  <si>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 (1 16 10031)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</si>
  <si>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 (1 16 10032)</t>
  </si>
  <si>
    <t>Социальное обслуживание населения</t>
  </si>
  <si>
    <t xml:space="preserve">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 (1 16 01053)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</si>
  <si>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  (1 16 1106401)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</si>
  <si>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   (1 16 1105001)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</si>
  <si>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(1 16 01113)</t>
  </si>
  <si>
    <t>на 01 июля 2020 года</t>
  </si>
  <si>
    <t>План за 6 месяцев 2020 г.</t>
  </si>
  <si>
    <t>На  01.07.2020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</si>
</sst>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 applyProtection="1">
      <alignment horizontal="left" vertical="justify" wrapText="1"/>
      <protection locked="0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0" borderId="11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Alignment="1" applyProtection="1">
      <alignment horizontal="justify"/>
      <protection locked="0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vertical="justify" wrapText="1"/>
      <protection locked="0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5" fontId="2" fillId="0" borderId="0" xfId="0" applyNumberFormat="1" applyFont="1" applyFill="1" applyAlignment="1" applyProtection="1">
      <alignment/>
      <protection locked="0"/>
    </xf>
    <xf numFmtId="165" fontId="3" fillId="0" borderId="0" xfId="0" applyNumberFormat="1" applyFont="1" applyFill="1" applyAlignment="1" applyProtection="1">
      <alignment/>
      <protection locked="0"/>
    </xf>
    <xf numFmtId="164" fontId="4" fillId="0" borderId="10" xfId="0" applyNumberFormat="1" applyFont="1" applyFill="1" applyBorder="1" applyAlignment="1" applyProtection="1">
      <alignment horizontal="center" vertical="top" wrapText="1"/>
      <protection/>
    </xf>
    <xf numFmtId="16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10" xfId="0" applyNumberFormat="1" applyFont="1" applyFill="1" applyBorder="1" applyAlignment="1" applyProtection="1">
      <alignment horizontal="center" vertical="top" wrapText="1"/>
      <protection/>
    </xf>
    <xf numFmtId="164" fontId="4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5" fontId="3" fillId="0" borderId="10" xfId="0" applyNumberFormat="1" applyFont="1" applyFill="1" applyBorder="1" applyAlignment="1" applyProtection="1">
      <alignment vertical="top" wrapText="1"/>
      <protection locked="0"/>
    </xf>
    <xf numFmtId="164" fontId="3" fillId="0" borderId="10" xfId="0" applyNumberFormat="1" applyFont="1" applyFill="1" applyBorder="1" applyAlignment="1" applyProtection="1">
      <alignment vertical="top" wrapText="1"/>
      <protection locked="0"/>
    </xf>
    <xf numFmtId="164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165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 applyProtection="1">
      <alignment horizontal="center"/>
      <protection locked="0"/>
    </xf>
    <xf numFmtId="165" fontId="3" fillId="0" borderId="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Alignment="1" applyProtection="1">
      <alignment horizontal="center"/>
      <protection locked="0"/>
    </xf>
    <xf numFmtId="165" fontId="3" fillId="0" borderId="0" xfId="0" applyNumberFormat="1" applyFont="1" applyFill="1" applyAlignment="1" applyProtection="1">
      <alignment horizontal="justify"/>
      <protection locked="0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 applyProtection="1">
      <alignment horizontal="center" vertical="top" wrapText="1"/>
      <protection/>
    </xf>
    <xf numFmtId="164" fontId="4" fillId="0" borderId="21" xfId="0" applyNumberFormat="1" applyFont="1" applyFill="1" applyBorder="1" applyAlignment="1" applyProtection="1">
      <alignment horizontal="center" vertical="top" wrapText="1"/>
      <protection/>
    </xf>
    <xf numFmtId="164" fontId="4" fillId="0" borderId="12" xfId="0" applyNumberFormat="1" applyFont="1" applyFill="1" applyBorder="1" applyAlignment="1">
      <alignment horizontal="center" vertical="top" wrapText="1"/>
    </xf>
    <xf numFmtId="164" fontId="4" fillId="0" borderId="21" xfId="0" applyNumberFormat="1" applyFont="1" applyFill="1" applyBorder="1" applyAlignment="1">
      <alignment horizontal="center" vertical="top" wrapText="1"/>
    </xf>
    <xf numFmtId="164" fontId="3" fillId="0" borderId="2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tabSelected="1" zoomScalePageLayoutView="0" workbookViewId="0" topLeftCell="A104">
      <selection activeCell="I130" sqref="I130"/>
    </sheetView>
  </sheetViews>
  <sheetFormatPr defaultColWidth="9.00390625" defaultRowHeight="12.75"/>
  <cols>
    <col min="1" max="1" width="44.875" style="28" customWidth="1"/>
    <col min="2" max="2" width="11.25390625" style="29" customWidth="1"/>
    <col min="3" max="3" width="13.125" style="29" customWidth="1"/>
    <col min="4" max="4" width="11.625" style="29" customWidth="1"/>
    <col min="5" max="5" width="12.75390625" style="29" customWidth="1"/>
    <col min="6" max="6" width="14.125" style="29" customWidth="1"/>
    <col min="7" max="7" width="12.00390625" style="29" customWidth="1"/>
    <col min="8" max="9" width="10.00390625" style="29" customWidth="1"/>
    <col min="10" max="14" width="9.125" style="28" customWidth="1"/>
    <col min="15" max="15" width="12.125" style="28" customWidth="1"/>
    <col min="16" max="16384" width="9.125" style="28" customWidth="1"/>
  </cols>
  <sheetData>
    <row r="1" spans="1:9" ht="23.25" customHeight="1">
      <c r="A1" s="56" t="s">
        <v>0</v>
      </c>
      <c r="B1" s="56"/>
      <c r="C1" s="56"/>
      <c r="D1" s="56"/>
      <c r="E1" s="56"/>
      <c r="F1" s="56"/>
      <c r="G1" s="56"/>
      <c r="H1" s="56"/>
      <c r="I1" s="45"/>
    </row>
    <row r="2" spans="1:9" ht="27" customHeight="1">
      <c r="A2" s="57" t="s">
        <v>141</v>
      </c>
      <c r="B2" s="57"/>
      <c r="C2" s="57"/>
      <c r="D2" s="57"/>
      <c r="E2" s="57"/>
      <c r="F2" s="57"/>
      <c r="G2" s="57"/>
      <c r="H2" s="57"/>
      <c r="I2" s="46"/>
    </row>
    <row r="3" spans="1:9" ht="5.25" customHeight="1" hidden="1">
      <c r="A3" s="58" t="s">
        <v>1</v>
      </c>
      <c r="B3" s="58"/>
      <c r="C3" s="58"/>
      <c r="D3" s="58"/>
      <c r="E3" s="58"/>
      <c r="F3" s="58"/>
      <c r="G3" s="58"/>
      <c r="H3" s="58"/>
      <c r="I3" s="47"/>
    </row>
    <row r="4" spans="1:9" ht="44.25" customHeight="1">
      <c r="A4" s="8" t="s">
        <v>2</v>
      </c>
      <c r="B4" s="23" t="s">
        <v>3</v>
      </c>
      <c r="C4" s="23" t="s">
        <v>142</v>
      </c>
      <c r="D4" s="23" t="s">
        <v>78</v>
      </c>
      <c r="E4" s="23" t="s">
        <v>77</v>
      </c>
      <c r="F4" s="23" t="s">
        <v>79</v>
      </c>
      <c r="G4" s="23" t="s">
        <v>117</v>
      </c>
      <c r="H4" s="24" t="s">
        <v>76</v>
      </c>
      <c r="I4" s="23" t="s">
        <v>81</v>
      </c>
    </row>
    <row r="5" spans="1:9" ht="18" customHeight="1" thickBot="1">
      <c r="A5" s="10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7">
        <v>8</v>
      </c>
      <c r="I5" s="48">
        <v>9</v>
      </c>
    </row>
    <row r="6" spans="1:9" ht="24.75" customHeight="1">
      <c r="A6" s="59" t="s">
        <v>4</v>
      </c>
      <c r="B6" s="60"/>
      <c r="C6" s="60"/>
      <c r="D6" s="60"/>
      <c r="E6" s="60"/>
      <c r="F6" s="60"/>
      <c r="G6" s="60"/>
      <c r="H6" s="60"/>
      <c r="I6" s="61"/>
    </row>
    <row r="7" spans="1:9" ht="12.75">
      <c r="A7" s="5" t="s">
        <v>5</v>
      </c>
      <c r="B7" s="32">
        <f>B8+B9</f>
        <v>366901.80000000005</v>
      </c>
      <c r="C7" s="32">
        <f>C8+C9</f>
        <v>177232.8</v>
      </c>
      <c r="D7" s="32">
        <f>D8+D9</f>
        <v>159809.5</v>
      </c>
      <c r="E7" s="32">
        <f>$D:$D/$B:$B*100</f>
        <v>43.55647750978599</v>
      </c>
      <c r="F7" s="32">
        <f>$D:$D/$C:$C*100</f>
        <v>90.16925760920101</v>
      </c>
      <c r="G7" s="32">
        <f>G8+G9</f>
        <v>167147.90000000002</v>
      </c>
      <c r="H7" s="32">
        <f>$D:$D/$G:$G*100</f>
        <v>95.60963673489165</v>
      </c>
      <c r="I7" s="32">
        <f>I8+I9</f>
        <v>23913.6</v>
      </c>
    </row>
    <row r="8" spans="1:9" ht="25.5">
      <c r="A8" s="44" t="s">
        <v>6</v>
      </c>
      <c r="B8" s="33">
        <v>19269.6</v>
      </c>
      <c r="C8" s="33">
        <v>9439.6</v>
      </c>
      <c r="D8" s="33">
        <v>6686</v>
      </c>
      <c r="E8" s="32">
        <f>$D:$D/$B:$B*100</f>
        <v>34.69713953584922</v>
      </c>
      <c r="F8" s="32">
        <f>$D:$D/$C:$C*100</f>
        <v>70.82927242679774</v>
      </c>
      <c r="G8" s="33">
        <v>5644.4</v>
      </c>
      <c r="H8" s="32">
        <f>$D:$D/$G:$G*100</f>
        <v>118.45368861172136</v>
      </c>
      <c r="I8" s="33">
        <v>179.8</v>
      </c>
    </row>
    <row r="9" spans="1:9" ht="12.75">
      <c r="A9" s="67" t="s">
        <v>80</v>
      </c>
      <c r="B9" s="64">
        <f>B11+B12+B13+B14</f>
        <v>347632.20000000007</v>
      </c>
      <c r="C9" s="64">
        <f>C11+C12+C13+C14</f>
        <v>167793.19999999998</v>
      </c>
      <c r="D9" s="64">
        <f>D11+D12+D13+D14</f>
        <v>153123.5</v>
      </c>
      <c r="E9" s="62">
        <f>$D:$D/$B:$B*100</f>
        <v>44.047559460832446</v>
      </c>
      <c r="F9" s="64">
        <f>$D:$D/$C:$C*100</f>
        <v>91.25727383469653</v>
      </c>
      <c r="G9" s="64">
        <f>G11+G12+G13+G14</f>
        <v>161503.50000000003</v>
      </c>
      <c r="H9" s="62">
        <f>$D:$D/$G:$G*100</f>
        <v>94.81125796035379</v>
      </c>
      <c r="I9" s="64">
        <f>I11+I12+I13+I14</f>
        <v>23733.8</v>
      </c>
    </row>
    <row r="10" spans="1:9" ht="12.75">
      <c r="A10" s="68"/>
      <c r="B10" s="65"/>
      <c r="C10" s="65"/>
      <c r="D10" s="65"/>
      <c r="E10" s="63"/>
      <c r="F10" s="66"/>
      <c r="G10" s="65"/>
      <c r="H10" s="63"/>
      <c r="I10" s="65"/>
    </row>
    <row r="11" spans="1:9" ht="51" customHeight="1">
      <c r="A11" s="1" t="s">
        <v>85</v>
      </c>
      <c r="B11" s="34">
        <v>333369.5</v>
      </c>
      <c r="C11" s="34">
        <v>159832.5</v>
      </c>
      <c r="D11" s="34">
        <v>145633.2</v>
      </c>
      <c r="E11" s="35">
        <f aca="true" t="shared" si="0" ref="E11:E21">$D:$D/$B:$B*100</f>
        <v>43.685220153613336</v>
      </c>
      <c r="F11" s="35">
        <f aca="true" t="shared" si="1" ref="F11:F21">$D:$D/$C:$C*100</f>
        <v>91.11613720613768</v>
      </c>
      <c r="G11" s="34">
        <v>152981.5</v>
      </c>
      <c r="H11" s="35">
        <f aca="true" t="shared" si="2" ref="H11:H30">$D:$D/$G:$G*100</f>
        <v>95.19660874027252</v>
      </c>
      <c r="I11" s="34">
        <v>22349.1</v>
      </c>
    </row>
    <row r="12" spans="1:9" ht="89.25">
      <c r="A12" s="2" t="s">
        <v>104</v>
      </c>
      <c r="B12" s="34">
        <v>1327.4</v>
      </c>
      <c r="C12" s="34">
        <v>700.4</v>
      </c>
      <c r="D12" s="34">
        <v>606.4</v>
      </c>
      <c r="E12" s="35">
        <f t="shared" si="0"/>
        <v>45.68329064336296</v>
      </c>
      <c r="F12" s="35">
        <f t="shared" si="1"/>
        <v>86.57909765848086</v>
      </c>
      <c r="G12" s="34">
        <v>642.1</v>
      </c>
      <c r="H12" s="35">
        <f t="shared" si="2"/>
        <v>94.4401183616259</v>
      </c>
      <c r="I12" s="34">
        <v>174.6</v>
      </c>
    </row>
    <row r="13" spans="1:9" ht="25.5">
      <c r="A13" s="3" t="s">
        <v>86</v>
      </c>
      <c r="B13" s="34">
        <v>1824.4</v>
      </c>
      <c r="C13" s="34">
        <v>1219.4</v>
      </c>
      <c r="D13" s="34">
        <v>545.8</v>
      </c>
      <c r="E13" s="35">
        <f t="shared" si="0"/>
        <v>29.9166849375137</v>
      </c>
      <c r="F13" s="35">
        <f t="shared" si="1"/>
        <v>44.75971789404625</v>
      </c>
      <c r="G13" s="34">
        <v>952.7</v>
      </c>
      <c r="H13" s="35">
        <f t="shared" si="2"/>
        <v>57.28980791434869</v>
      </c>
      <c r="I13" s="34">
        <v>59.9</v>
      </c>
    </row>
    <row r="14" spans="1:9" ht="65.25" customHeight="1">
      <c r="A14" s="6" t="s">
        <v>92</v>
      </c>
      <c r="B14" s="34">
        <v>11110.9</v>
      </c>
      <c r="C14" s="34">
        <v>6040.9</v>
      </c>
      <c r="D14" s="34">
        <v>6338.1</v>
      </c>
      <c r="E14" s="35">
        <f t="shared" si="0"/>
        <v>57.04398383569288</v>
      </c>
      <c r="F14" s="35">
        <f t="shared" si="1"/>
        <v>104.91979671903195</v>
      </c>
      <c r="G14" s="34">
        <v>6927.2</v>
      </c>
      <c r="H14" s="35">
        <f t="shared" si="2"/>
        <v>91.4958424760365</v>
      </c>
      <c r="I14" s="34">
        <v>1150.2</v>
      </c>
    </row>
    <row r="15" spans="1:9" ht="39.75" customHeight="1">
      <c r="A15" s="25" t="s">
        <v>98</v>
      </c>
      <c r="B15" s="49">
        <f>B16+B17+B18+B19</f>
        <v>22655.7</v>
      </c>
      <c r="C15" s="49">
        <f>C16+C17+C18+C19</f>
        <v>11089.7</v>
      </c>
      <c r="D15" s="49">
        <f>D16+D17+D18+D19</f>
        <v>9212.900000000001</v>
      </c>
      <c r="E15" s="32">
        <f t="shared" si="0"/>
        <v>40.66482165636022</v>
      </c>
      <c r="F15" s="32">
        <f t="shared" si="1"/>
        <v>83.07618781391743</v>
      </c>
      <c r="G15" s="49">
        <f>G16+G17+G18+G19</f>
        <v>10433.199999999999</v>
      </c>
      <c r="H15" s="32">
        <f t="shared" si="2"/>
        <v>88.30368439213284</v>
      </c>
      <c r="I15" s="49">
        <f>I16+I17+I18+I19</f>
        <v>1361.3000000000002</v>
      </c>
    </row>
    <row r="16" spans="1:9" ht="37.5" customHeight="1">
      <c r="A16" s="9" t="s">
        <v>99</v>
      </c>
      <c r="B16" s="34">
        <v>10163.1</v>
      </c>
      <c r="C16" s="34">
        <v>4823.1</v>
      </c>
      <c r="D16" s="34">
        <v>4364.9</v>
      </c>
      <c r="E16" s="35">
        <f t="shared" si="0"/>
        <v>42.948509805079155</v>
      </c>
      <c r="F16" s="35">
        <f t="shared" si="1"/>
        <v>90.49988596545788</v>
      </c>
      <c r="G16" s="34">
        <v>4736.2</v>
      </c>
      <c r="H16" s="35">
        <f t="shared" si="2"/>
        <v>92.16038174063594</v>
      </c>
      <c r="I16" s="34">
        <v>672.2</v>
      </c>
    </row>
    <row r="17" spans="1:9" ht="56.25" customHeight="1">
      <c r="A17" s="9" t="s">
        <v>100</v>
      </c>
      <c r="B17" s="34">
        <v>51</v>
      </c>
      <c r="C17" s="34">
        <v>25</v>
      </c>
      <c r="D17" s="34">
        <v>28.6</v>
      </c>
      <c r="E17" s="35">
        <f t="shared" si="0"/>
        <v>56.07843137254902</v>
      </c>
      <c r="F17" s="35">
        <f t="shared" si="1"/>
        <v>114.4</v>
      </c>
      <c r="G17" s="34">
        <v>35.9</v>
      </c>
      <c r="H17" s="35">
        <f t="shared" si="2"/>
        <v>79.6657381615599</v>
      </c>
      <c r="I17" s="34">
        <v>5.1</v>
      </c>
    </row>
    <row r="18" spans="1:9" ht="55.5" customHeight="1">
      <c r="A18" s="9" t="s">
        <v>101</v>
      </c>
      <c r="B18" s="34">
        <v>13861.6</v>
      </c>
      <c r="C18" s="34">
        <v>6961.6</v>
      </c>
      <c r="D18" s="34">
        <v>5688.2</v>
      </c>
      <c r="E18" s="35">
        <f t="shared" si="0"/>
        <v>41.03566687828245</v>
      </c>
      <c r="F18" s="35">
        <f t="shared" si="1"/>
        <v>81.70822799356469</v>
      </c>
      <c r="G18" s="34">
        <v>6563.2</v>
      </c>
      <c r="H18" s="35">
        <f t="shared" si="2"/>
        <v>86.66808873720136</v>
      </c>
      <c r="I18" s="34">
        <v>779.1</v>
      </c>
    </row>
    <row r="19" spans="1:9" ht="54" customHeight="1">
      <c r="A19" s="9" t="s">
        <v>102</v>
      </c>
      <c r="B19" s="34">
        <v>-1420</v>
      </c>
      <c r="C19" s="34">
        <v>-720</v>
      </c>
      <c r="D19" s="34">
        <v>-868.8</v>
      </c>
      <c r="E19" s="35">
        <f t="shared" si="0"/>
        <v>61.18309859154929</v>
      </c>
      <c r="F19" s="35">
        <f t="shared" si="1"/>
        <v>120.66666666666666</v>
      </c>
      <c r="G19" s="34">
        <v>-902.1</v>
      </c>
      <c r="H19" s="35">
        <f t="shared" si="2"/>
        <v>96.30861323578317</v>
      </c>
      <c r="I19" s="34">
        <v>-95.1</v>
      </c>
    </row>
    <row r="20" spans="1:9" ht="12.75">
      <c r="A20" s="7" t="s">
        <v>8</v>
      </c>
      <c r="B20" s="49">
        <f>B21+B22+B23</f>
        <v>32475.7</v>
      </c>
      <c r="C20" s="49">
        <f>C21+C22+C23</f>
        <v>16021.2</v>
      </c>
      <c r="D20" s="49">
        <f>D21+D22+D23</f>
        <v>14762.1</v>
      </c>
      <c r="E20" s="32">
        <f t="shared" si="0"/>
        <v>45.45583313061766</v>
      </c>
      <c r="F20" s="32">
        <f t="shared" si="1"/>
        <v>92.14103812448505</v>
      </c>
      <c r="G20" s="49">
        <f>G21+G22+G23</f>
        <v>17089.899999999998</v>
      </c>
      <c r="H20" s="32">
        <f t="shared" si="2"/>
        <v>86.37908940368288</v>
      </c>
      <c r="I20" s="49">
        <f>I21+I22+I23</f>
        <v>321.2</v>
      </c>
    </row>
    <row r="21" spans="1:9" ht="12.75">
      <c r="A21" s="3" t="s">
        <v>9</v>
      </c>
      <c r="B21" s="34">
        <v>30811.2</v>
      </c>
      <c r="C21" s="34">
        <v>15371.2</v>
      </c>
      <c r="D21" s="34">
        <v>13933.9</v>
      </c>
      <c r="E21" s="35">
        <f t="shared" si="0"/>
        <v>45.223490159422546</v>
      </c>
      <c r="F21" s="35">
        <f t="shared" si="1"/>
        <v>90.64939627355054</v>
      </c>
      <c r="G21" s="34">
        <v>16423.3</v>
      </c>
      <c r="H21" s="35">
        <f t="shared" si="2"/>
        <v>84.84226677951447</v>
      </c>
      <c r="I21" s="34">
        <v>328.4</v>
      </c>
    </row>
    <row r="22" spans="1:9" ht="12.75">
      <c r="A22" s="3" t="s">
        <v>10</v>
      </c>
      <c r="B22" s="34">
        <v>0</v>
      </c>
      <c r="C22" s="34">
        <v>0</v>
      </c>
      <c r="D22" s="34">
        <v>0</v>
      </c>
      <c r="E22" s="35">
        <v>0</v>
      </c>
      <c r="F22" s="35">
        <v>0</v>
      </c>
      <c r="G22" s="34">
        <v>0</v>
      </c>
      <c r="H22" s="35" t="e">
        <f t="shared" si="2"/>
        <v>#DIV/0!</v>
      </c>
      <c r="I22" s="34">
        <v>0</v>
      </c>
    </row>
    <row r="23" spans="1:9" ht="27" customHeight="1">
      <c r="A23" s="3" t="s">
        <v>96</v>
      </c>
      <c r="B23" s="34">
        <v>1664.5</v>
      </c>
      <c r="C23" s="34">
        <v>650</v>
      </c>
      <c r="D23" s="34">
        <v>828.2</v>
      </c>
      <c r="E23" s="35">
        <f aca="true" t="shared" si="3" ref="E23:E30">$D:$D/$B:$B*100</f>
        <v>49.75668368879544</v>
      </c>
      <c r="F23" s="35">
        <f>$D:$D/$C:$C*100</f>
        <v>127.41538461538462</v>
      </c>
      <c r="G23" s="34">
        <v>666.6</v>
      </c>
      <c r="H23" s="35">
        <f t="shared" si="2"/>
        <v>124.24242424242425</v>
      </c>
      <c r="I23" s="34">
        <v>-7.2</v>
      </c>
    </row>
    <row r="24" spans="1:9" ht="12.75">
      <c r="A24" s="7" t="s">
        <v>11</v>
      </c>
      <c r="B24" s="49">
        <f>$25:$25+$26:$26</f>
        <v>30998.6</v>
      </c>
      <c r="C24" s="49">
        <f>$25:$25+$26:$26</f>
        <v>10160</v>
      </c>
      <c r="D24" s="49">
        <f>$25:$25+$26:$26</f>
        <v>8737.9</v>
      </c>
      <c r="E24" s="32">
        <f t="shared" si="3"/>
        <v>28.18804720213171</v>
      </c>
      <c r="F24" s="32">
        <f>$D:$D/$C:$C*100</f>
        <v>86.00295275590551</v>
      </c>
      <c r="G24" s="49">
        <f>$25:$25+$26:$26</f>
        <v>7704.199999999999</v>
      </c>
      <c r="H24" s="32">
        <f t="shared" si="2"/>
        <v>113.4173567664391</v>
      </c>
      <c r="I24" s="49">
        <f>$25:$25+$26:$26</f>
        <v>873.8</v>
      </c>
    </row>
    <row r="25" spans="1:9" ht="12.75">
      <c r="A25" s="3" t="s">
        <v>12</v>
      </c>
      <c r="B25" s="34">
        <v>18095</v>
      </c>
      <c r="C25" s="34">
        <v>4820</v>
      </c>
      <c r="D25" s="34">
        <v>3944.1</v>
      </c>
      <c r="E25" s="35">
        <f t="shared" si="3"/>
        <v>21.79662890301188</v>
      </c>
      <c r="F25" s="35">
        <f>$D:$D/$C:$C*100</f>
        <v>81.82780082987551</v>
      </c>
      <c r="G25" s="34">
        <v>2464.6</v>
      </c>
      <c r="H25" s="35">
        <f t="shared" si="2"/>
        <v>160.03002515621196</v>
      </c>
      <c r="I25" s="34">
        <v>463.9</v>
      </c>
    </row>
    <row r="26" spans="1:9" ht="12.75">
      <c r="A26" s="7" t="s">
        <v>108</v>
      </c>
      <c r="B26" s="33">
        <f aca="true" t="shared" si="4" ref="B26:G26">SUM(B27:B28)</f>
        <v>12903.6</v>
      </c>
      <c r="C26" s="33">
        <f>SUM(C27:C28)</f>
        <v>5340</v>
      </c>
      <c r="D26" s="33">
        <f t="shared" si="4"/>
        <v>4793.8</v>
      </c>
      <c r="E26" s="32">
        <f t="shared" si="3"/>
        <v>37.15087262469389</v>
      </c>
      <c r="F26" s="33">
        <f t="shared" si="4"/>
        <v>175.73817960919308</v>
      </c>
      <c r="G26" s="33">
        <f t="shared" si="4"/>
        <v>5239.599999999999</v>
      </c>
      <c r="H26" s="32">
        <f t="shared" si="2"/>
        <v>91.49171692495611</v>
      </c>
      <c r="I26" s="33">
        <f>SUM(I27:I28)</f>
        <v>409.9</v>
      </c>
    </row>
    <row r="27" spans="1:9" ht="12.75">
      <c r="A27" s="3" t="s">
        <v>106</v>
      </c>
      <c r="B27" s="34">
        <v>7963.3</v>
      </c>
      <c r="C27" s="34">
        <v>4150</v>
      </c>
      <c r="D27" s="34">
        <v>3789</v>
      </c>
      <c r="E27" s="35">
        <f t="shared" si="3"/>
        <v>47.58077681363254</v>
      </c>
      <c r="F27" s="35">
        <f>$D:$D/$C:$C*100</f>
        <v>91.3012048192771</v>
      </c>
      <c r="G27" s="34">
        <v>4241.9</v>
      </c>
      <c r="H27" s="35">
        <f t="shared" si="2"/>
        <v>89.32318065018036</v>
      </c>
      <c r="I27" s="34">
        <v>79.1</v>
      </c>
    </row>
    <row r="28" spans="1:9" ht="12.75">
      <c r="A28" s="3" t="s">
        <v>107</v>
      </c>
      <c r="B28" s="34">
        <v>4940.3</v>
      </c>
      <c r="C28" s="34">
        <v>1190</v>
      </c>
      <c r="D28" s="34">
        <v>1004.8</v>
      </c>
      <c r="E28" s="35">
        <f t="shared" si="3"/>
        <v>20.33884581907981</v>
      </c>
      <c r="F28" s="35">
        <f>$D:$D/$C:$C*100</f>
        <v>84.43697478991596</v>
      </c>
      <c r="G28" s="34">
        <v>997.7</v>
      </c>
      <c r="H28" s="35">
        <f t="shared" si="2"/>
        <v>100.71163676455848</v>
      </c>
      <c r="I28" s="34">
        <v>330.8</v>
      </c>
    </row>
    <row r="29" spans="1:9" ht="12.75">
      <c r="A29" s="5" t="s">
        <v>13</v>
      </c>
      <c r="B29" s="49">
        <f>$30:$30+$32:$32</f>
        <v>12179</v>
      </c>
      <c r="C29" s="49">
        <f>$30:$30+$32:$32</f>
        <v>5899</v>
      </c>
      <c r="D29" s="49">
        <f>$30:$30+$32:$32</f>
        <v>5206.8</v>
      </c>
      <c r="E29" s="32">
        <f t="shared" si="3"/>
        <v>42.75227851219312</v>
      </c>
      <c r="F29" s="32">
        <f>$D:$D/$C:$C*100</f>
        <v>88.2658077640278</v>
      </c>
      <c r="G29" s="49">
        <f>$30:$30+$32:$32</f>
        <v>6595</v>
      </c>
      <c r="H29" s="32">
        <f t="shared" si="2"/>
        <v>78.95072024260804</v>
      </c>
      <c r="I29" s="49">
        <f>$30:$30+$32:$32</f>
        <v>974</v>
      </c>
    </row>
    <row r="30" spans="1:9" ht="24.75" customHeight="1">
      <c r="A30" s="3" t="s">
        <v>14</v>
      </c>
      <c r="B30" s="34">
        <v>12054</v>
      </c>
      <c r="C30" s="34">
        <v>5784</v>
      </c>
      <c r="D30" s="34">
        <v>5171.8</v>
      </c>
      <c r="E30" s="35">
        <f t="shared" si="3"/>
        <v>42.90525966484155</v>
      </c>
      <c r="F30" s="35">
        <f>$D:$D/$C:$C*100</f>
        <v>89.41562932226833</v>
      </c>
      <c r="G30" s="34">
        <v>6430</v>
      </c>
      <c r="H30" s="35">
        <f t="shared" si="2"/>
        <v>80.43234836702955</v>
      </c>
      <c r="I30" s="34">
        <v>974</v>
      </c>
    </row>
    <row r="31" spans="1:9" ht="12.75" customHeight="1" hidden="1">
      <c r="A31" s="4" t="s">
        <v>93</v>
      </c>
      <c r="B31" s="34"/>
      <c r="C31" s="34"/>
      <c r="D31" s="34"/>
      <c r="E31" s="35"/>
      <c r="F31" s="35"/>
      <c r="G31" s="34"/>
      <c r="H31" s="32"/>
      <c r="I31" s="34"/>
    </row>
    <row r="32" spans="1:9" ht="27" customHeight="1">
      <c r="A32" s="3" t="s">
        <v>15</v>
      </c>
      <c r="B32" s="34">
        <v>125</v>
      </c>
      <c r="C32" s="34">
        <v>115</v>
      </c>
      <c r="D32" s="34">
        <v>35</v>
      </c>
      <c r="E32" s="35">
        <f>$D:$D/$B:$B*100</f>
        <v>28.000000000000004</v>
      </c>
      <c r="F32" s="35">
        <f>$D:$D/$C:$C*100</f>
        <v>30.434782608695656</v>
      </c>
      <c r="G32" s="34">
        <v>165</v>
      </c>
      <c r="H32" s="35">
        <f>$D:$D/$G:$G*100</f>
        <v>21.21212121212121</v>
      </c>
      <c r="I32" s="34">
        <v>0</v>
      </c>
    </row>
    <row r="33" spans="1:9" ht="25.5">
      <c r="A33" s="7" t="s">
        <v>16</v>
      </c>
      <c r="B33" s="49">
        <f>$34:$34+$35:$35</f>
        <v>0</v>
      </c>
      <c r="C33" s="49">
        <f>$34:$34+$35:$35</f>
        <v>0</v>
      </c>
      <c r="D33" s="49">
        <f>$34:$34+$35:$35</f>
        <v>0</v>
      </c>
      <c r="E33" s="32">
        <v>0</v>
      </c>
      <c r="F33" s="32">
        <v>0</v>
      </c>
      <c r="G33" s="49">
        <f>$34:$34+$35:$35</f>
        <v>0.30000000000000004</v>
      </c>
      <c r="H33" s="35">
        <v>0</v>
      </c>
      <c r="I33" s="49">
        <f>$34:$34+$35:$35</f>
        <v>0</v>
      </c>
    </row>
    <row r="34" spans="1:9" ht="25.5">
      <c r="A34" s="3" t="s">
        <v>17</v>
      </c>
      <c r="B34" s="34">
        <v>0</v>
      </c>
      <c r="C34" s="34">
        <v>0</v>
      </c>
      <c r="D34" s="34">
        <v>0</v>
      </c>
      <c r="E34" s="35">
        <v>0</v>
      </c>
      <c r="F34" s="35">
        <v>0</v>
      </c>
      <c r="G34" s="34">
        <v>0.1</v>
      </c>
      <c r="H34" s="35">
        <v>0</v>
      </c>
      <c r="I34" s="34">
        <v>0</v>
      </c>
    </row>
    <row r="35" spans="1:9" ht="25.5">
      <c r="A35" s="3" t="s">
        <v>18</v>
      </c>
      <c r="B35" s="34">
        <v>0</v>
      </c>
      <c r="C35" s="34">
        <v>0</v>
      </c>
      <c r="D35" s="34">
        <v>0</v>
      </c>
      <c r="E35" s="35">
        <v>0</v>
      </c>
      <c r="F35" s="35">
        <v>0</v>
      </c>
      <c r="G35" s="34">
        <v>0.2</v>
      </c>
      <c r="H35" s="35">
        <v>0</v>
      </c>
      <c r="I35" s="34">
        <v>0</v>
      </c>
    </row>
    <row r="36" spans="1:9" ht="38.25">
      <c r="A36" s="7" t="s">
        <v>19</v>
      </c>
      <c r="B36" s="49">
        <f>$37:$37+$38:$38+$40:$40+B39</f>
        <v>79258.4</v>
      </c>
      <c r="C36" s="49">
        <f>$37:$37+$38:$38+$40:$40+C39</f>
        <v>36028.4</v>
      </c>
      <c r="D36" s="49">
        <f>SUM(D37:D40)</f>
        <v>33504.1</v>
      </c>
      <c r="E36" s="32">
        <f aca="true" t="shared" si="5" ref="E36:E41">$D:$D/$B:$B*100</f>
        <v>42.27198631312265</v>
      </c>
      <c r="F36" s="32">
        <f>$D:$D/$C:$C*100</f>
        <v>92.99358284020384</v>
      </c>
      <c r="G36" s="49">
        <f>$37:$37+$38:$38+$40:$40+G39</f>
        <v>46811.6</v>
      </c>
      <c r="H36" s="32">
        <f aca="true" t="shared" si="6" ref="H36:H41">$D:$D/$G:$G*100</f>
        <v>71.57221714275948</v>
      </c>
      <c r="I36" s="49">
        <f>SUM(I37:I40)</f>
        <v>5010.4</v>
      </c>
    </row>
    <row r="37" spans="1:9" ht="76.5">
      <c r="A37" s="4" t="s">
        <v>87</v>
      </c>
      <c r="B37" s="34">
        <v>50928.4</v>
      </c>
      <c r="C37" s="34">
        <v>22248.4</v>
      </c>
      <c r="D37" s="34">
        <v>20845.9</v>
      </c>
      <c r="E37" s="35">
        <f t="shared" si="5"/>
        <v>40.93177873249503</v>
      </c>
      <c r="F37" s="35">
        <f>$D:$D/$C:$C*100</f>
        <v>93.69617590478416</v>
      </c>
      <c r="G37" s="34">
        <v>32837.6</v>
      </c>
      <c r="H37" s="35">
        <f t="shared" si="6"/>
        <v>63.48180134967233</v>
      </c>
      <c r="I37" s="34">
        <v>2376</v>
      </c>
    </row>
    <row r="38" spans="1:9" ht="38.25">
      <c r="A38" s="3" t="s">
        <v>113</v>
      </c>
      <c r="B38" s="34">
        <v>22000</v>
      </c>
      <c r="C38" s="34">
        <v>10800</v>
      </c>
      <c r="D38" s="34">
        <v>9019.8</v>
      </c>
      <c r="E38" s="35">
        <f t="shared" si="5"/>
        <v>40.99909090909091</v>
      </c>
      <c r="F38" s="35">
        <f>$D:$D/$C:$C*100</f>
        <v>83.51666666666667</v>
      </c>
      <c r="G38" s="34">
        <v>10862.7</v>
      </c>
      <c r="H38" s="35">
        <f t="shared" si="6"/>
        <v>83.0346046563009</v>
      </c>
      <c r="I38" s="34">
        <v>2029.7</v>
      </c>
    </row>
    <row r="39" spans="1:9" ht="38.25">
      <c r="A39" s="4" t="s">
        <v>82</v>
      </c>
      <c r="B39" s="34">
        <v>6300</v>
      </c>
      <c r="C39" s="34">
        <v>2950</v>
      </c>
      <c r="D39" s="34">
        <v>3636.3</v>
      </c>
      <c r="E39" s="35">
        <f t="shared" si="5"/>
        <v>57.71904761904763</v>
      </c>
      <c r="F39" s="35">
        <f>$D:$D/$C:$C*100</f>
        <v>123.26440677966102</v>
      </c>
      <c r="G39" s="34">
        <v>3082.2</v>
      </c>
      <c r="H39" s="35">
        <f t="shared" si="6"/>
        <v>117.97741872688341</v>
      </c>
      <c r="I39" s="34">
        <v>604.7</v>
      </c>
    </row>
    <row r="40" spans="1:9" ht="12.75">
      <c r="A40" s="3" t="s">
        <v>20</v>
      </c>
      <c r="B40" s="34">
        <v>30</v>
      </c>
      <c r="C40" s="34">
        <v>30</v>
      </c>
      <c r="D40" s="34">
        <v>2.1</v>
      </c>
      <c r="E40" s="35">
        <f t="shared" si="5"/>
        <v>7.000000000000001</v>
      </c>
      <c r="F40" s="35">
        <v>0</v>
      </c>
      <c r="G40" s="34">
        <v>29.1</v>
      </c>
      <c r="H40" s="35">
        <f t="shared" si="6"/>
        <v>7.216494845360824</v>
      </c>
      <c r="I40" s="34">
        <v>0</v>
      </c>
    </row>
    <row r="41" spans="1:9" ht="25.5">
      <c r="A41" s="44" t="s">
        <v>21</v>
      </c>
      <c r="B41" s="33">
        <v>5351.7</v>
      </c>
      <c r="C41" s="33">
        <v>2791.9</v>
      </c>
      <c r="D41" s="33">
        <v>2904</v>
      </c>
      <c r="E41" s="32">
        <f t="shared" si="5"/>
        <v>54.26313134144291</v>
      </c>
      <c r="F41" s="32">
        <f>$D:$D/$C:$C*100</f>
        <v>104.01518679035782</v>
      </c>
      <c r="G41" s="33">
        <v>3204.2</v>
      </c>
      <c r="H41" s="32">
        <f t="shared" si="6"/>
        <v>90.63104675113914</v>
      </c>
      <c r="I41" s="33">
        <v>415.4</v>
      </c>
    </row>
    <row r="42" spans="1:9" ht="25.5">
      <c r="A42" s="11" t="s">
        <v>88</v>
      </c>
      <c r="B42" s="33">
        <v>0</v>
      </c>
      <c r="C42" s="33">
        <v>0</v>
      </c>
      <c r="D42" s="33">
        <v>0</v>
      </c>
      <c r="E42" s="32">
        <v>0</v>
      </c>
      <c r="F42" s="32">
        <v>0</v>
      </c>
      <c r="G42" s="33">
        <v>0</v>
      </c>
      <c r="H42" s="32">
        <v>0</v>
      </c>
      <c r="I42" s="33">
        <v>0</v>
      </c>
    </row>
    <row r="43" spans="1:9" ht="51">
      <c r="A43" s="11" t="s">
        <v>105</v>
      </c>
      <c r="B43" s="33">
        <v>357</v>
      </c>
      <c r="C43" s="33">
        <v>147</v>
      </c>
      <c r="D43" s="33">
        <v>168.4</v>
      </c>
      <c r="E43" s="32">
        <f aca="true" t="shared" si="7" ref="E43:E48">$D:$D/$B:$B*100</f>
        <v>47.17086834733893</v>
      </c>
      <c r="F43" s="32">
        <f aca="true" t="shared" si="8" ref="F43:F48">$D:$D/$C:$C*100</f>
        <v>114.55782312925172</v>
      </c>
      <c r="G43" s="33">
        <v>171.6</v>
      </c>
      <c r="H43" s="32">
        <f aca="true" t="shared" si="9" ref="H43:H48">$D:$D/$G:$G*100</f>
        <v>98.13519813519814</v>
      </c>
      <c r="I43" s="33">
        <v>51.5</v>
      </c>
    </row>
    <row r="44" spans="1:9" ht="25.5">
      <c r="A44" s="11" t="s">
        <v>89</v>
      </c>
      <c r="B44" s="33">
        <v>1255</v>
      </c>
      <c r="C44" s="33">
        <v>715</v>
      </c>
      <c r="D44" s="33">
        <v>952.4</v>
      </c>
      <c r="E44" s="32">
        <f t="shared" si="7"/>
        <v>75.88844621513944</v>
      </c>
      <c r="F44" s="32">
        <f t="shared" si="8"/>
        <v>133.2027972027972</v>
      </c>
      <c r="G44" s="33">
        <v>1970.5</v>
      </c>
      <c r="H44" s="32">
        <f t="shared" si="9"/>
        <v>48.33291042882517</v>
      </c>
      <c r="I44" s="33">
        <v>73</v>
      </c>
    </row>
    <row r="45" spans="1:9" ht="25.5">
      <c r="A45" s="7" t="s">
        <v>22</v>
      </c>
      <c r="B45" s="49">
        <f>$46:$46+$47:$47</f>
        <v>10560</v>
      </c>
      <c r="C45" s="49">
        <f>$46:$46+$47:$47</f>
        <v>5850</v>
      </c>
      <c r="D45" s="49">
        <f>$46:$46+$47:$47</f>
        <v>5903.5</v>
      </c>
      <c r="E45" s="32">
        <f t="shared" si="7"/>
        <v>55.90435606060606</v>
      </c>
      <c r="F45" s="32">
        <f t="shared" si="8"/>
        <v>100.91452991452992</v>
      </c>
      <c r="G45" s="49">
        <f>$46:$46+$47:$47</f>
        <v>15272.599999999999</v>
      </c>
      <c r="H45" s="32">
        <f t="shared" si="9"/>
        <v>38.654191165878764</v>
      </c>
      <c r="I45" s="49">
        <f>$46:$46+$47:$47</f>
        <v>683.5</v>
      </c>
    </row>
    <row r="46" spans="1:9" ht="38.25">
      <c r="A46" s="3" t="s">
        <v>23</v>
      </c>
      <c r="B46" s="34">
        <v>8160</v>
      </c>
      <c r="C46" s="34">
        <v>4460</v>
      </c>
      <c r="D46" s="34">
        <v>4627.2</v>
      </c>
      <c r="E46" s="35">
        <f t="shared" si="7"/>
        <v>56.705882352941174</v>
      </c>
      <c r="F46" s="35">
        <f t="shared" si="8"/>
        <v>103.74887892376681</v>
      </c>
      <c r="G46" s="34">
        <v>12276.4</v>
      </c>
      <c r="H46" s="35">
        <f t="shared" si="9"/>
        <v>37.69183148154182</v>
      </c>
      <c r="I46" s="34">
        <v>513.7</v>
      </c>
    </row>
    <row r="47" spans="1:9" ht="14.25" customHeight="1">
      <c r="A47" s="3" t="s">
        <v>24</v>
      </c>
      <c r="B47" s="34">
        <v>2400</v>
      </c>
      <c r="C47" s="34">
        <v>1390</v>
      </c>
      <c r="D47" s="34">
        <v>1276.3</v>
      </c>
      <c r="E47" s="35">
        <f t="shared" si="7"/>
        <v>53.17916666666667</v>
      </c>
      <c r="F47" s="35">
        <f t="shared" si="8"/>
        <v>91.82014388489208</v>
      </c>
      <c r="G47" s="34">
        <v>2996.2</v>
      </c>
      <c r="H47" s="35">
        <f t="shared" si="9"/>
        <v>42.59728990054069</v>
      </c>
      <c r="I47" s="34">
        <v>169.8</v>
      </c>
    </row>
    <row r="48" spans="1:9" ht="12.75">
      <c r="A48" s="44" t="s">
        <v>25</v>
      </c>
      <c r="B48" s="49">
        <f>SUM(B49:B68)</f>
        <v>8434</v>
      </c>
      <c r="C48" s="49">
        <f>SUM(C49:C68)</f>
        <v>4201.6</v>
      </c>
      <c r="D48" s="49">
        <f>SUM(D49:D68)</f>
        <v>2024.5000000000002</v>
      </c>
      <c r="E48" s="32">
        <f t="shared" si="7"/>
        <v>24.004031301873372</v>
      </c>
      <c r="F48" s="32">
        <f t="shared" si="8"/>
        <v>48.18402513328256</v>
      </c>
      <c r="G48" s="49">
        <v>5287.8</v>
      </c>
      <c r="H48" s="32">
        <f t="shared" si="9"/>
        <v>38.28624380649798</v>
      </c>
      <c r="I48" s="49">
        <f>SUM(I49:I68)</f>
        <v>563.9</v>
      </c>
    </row>
    <row r="49" spans="1:9" ht="63.75">
      <c r="A49" s="3" t="s">
        <v>137</v>
      </c>
      <c r="B49" s="50">
        <v>50</v>
      </c>
      <c r="C49" s="50">
        <v>26.9</v>
      </c>
      <c r="D49" s="50">
        <v>25.1</v>
      </c>
      <c r="E49" s="35"/>
      <c r="F49" s="35"/>
      <c r="G49" s="50"/>
      <c r="H49" s="35"/>
      <c r="I49" s="50">
        <v>0</v>
      </c>
    </row>
    <row r="50" spans="1:9" ht="107.25" customHeight="1">
      <c r="A50" s="3" t="s">
        <v>120</v>
      </c>
      <c r="B50" s="34">
        <v>400</v>
      </c>
      <c r="C50" s="34">
        <v>160</v>
      </c>
      <c r="D50" s="34">
        <v>59.9</v>
      </c>
      <c r="E50" s="35">
        <f>$D:$D/$B:$B*100</f>
        <v>14.975</v>
      </c>
      <c r="F50" s="35">
        <f>$D:$D/$C:$C*100</f>
        <v>37.4375</v>
      </c>
      <c r="G50" s="34"/>
      <c r="H50" s="35"/>
      <c r="I50" s="34">
        <v>15.4</v>
      </c>
    </row>
    <row r="51" spans="1:9" ht="87" customHeight="1">
      <c r="A51" s="3" t="s">
        <v>132</v>
      </c>
      <c r="B51" s="34">
        <v>20</v>
      </c>
      <c r="C51" s="34">
        <v>7.7</v>
      </c>
      <c r="D51" s="34">
        <v>19.2</v>
      </c>
      <c r="E51" s="35">
        <v>0</v>
      </c>
      <c r="F51" s="35">
        <v>0</v>
      </c>
      <c r="G51" s="34"/>
      <c r="H51" s="35"/>
      <c r="I51" s="34">
        <v>12.2</v>
      </c>
    </row>
    <row r="52" spans="1:9" ht="94.5" customHeight="1">
      <c r="A52" s="3" t="s">
        <v>119</v>
      </c>
      <c r="B52" s="34">
        <v>620</v>
      </c>
      <c r="C52" s="34">
        <v>230</v>
      </c>
      <c r="D52" s="34">
        <v>153</v>
      </c>
      <c r="E52" s="35">
        <f>$D:$D/$B:$B*100</f>
        <v>24.677419354838708</v>
      </c>
      <c r="F52" s="35">
        <f>$D:$D/$C:$C*100</f>
        <v>66.52173913043478</v>
      </c>
      <c r="G52" s="34"/>
      <c r="H52" s="35"/>
      <c r="I52" s="34">
        <v>68</v>
      </c>
    </row>
    <row r="53" spans="1:9" ht="94.5" customHeight="1">
      <c r="A53" s="4" t="s">
        <v>121</v>
      </c>
      <c r="B53" s="34">
        <v>430</v>
      </c>
      <c r="C53" s="34">
        <v>60</v>
      </c>
      <c r="D53" s="34">
        <v>0</v>
      </c>
      <c r="E53" s="35">
        <f>$D:$D/$B:$B*100</f>
        <v>0</v>
      </c>
      <c r="F53" s="35">
        <f>$D:$D/$C:$C*100</f>
        <v>0</v>
      </c>
      <c r="G53" s="34"/>
      <c r="H53" s="35"/>
      <c r="I53" s="34">
        <v>0</v>
      </c>
    </row>
    <row r="54" spans="1:9" ht="85.5" customHeight="1">
      <c r="A54" s="4" t="s">
        <v>140</v>
      </c>
      <c r="B54" s="34">
        <v>0</v>
      </c>
      <c r="C54" s="34">
        <v>0</v>
      </c>
      <c r="D54" s="34">
        <v>1.3</v>
      </c>
      <c r="E54" s="35">
        <v>0</v>
      </c>
      <c r="F54" s="35">
        <v>0</v>
      </c>
      <c r="G54" s="34"/>
      <c r="H54" s="35"/>
      <c r="I54" s="34">
        <v>0</v>
      </c>
    </row>
    <row r="55" spans="1:9" ht="84.75" customHeight="1">
      <c r="A55" s="4" t="s">
        <v>123</v>
      </c>
      <c r="B55" s="34">
        <v>1250</v>
      </c>
      <c r="C55" s="34">
        <v>890</v>
      </c>
      <c r="D55" s="34">
        <v>0</v>
      </c>
      <c r="E55" s="35">
        <f aca="true" t="shared" si="10" ref="E55:E61">$D:$D/$B:$B*100</f>
        <v>0</v>
      </c>
      <c r="F55" s="35">
        <f>$D:$D/$C:$C*100</f>
        <v>0</v>
      </c>
      <c r="G55" s="34"/>
      <c r="H55" s="35"/>
      <c r="I55" s="34">
        <v>0</v>
      </c>
    </row>
    <row r="56" spans="1:9" ht="106.5" customHeight="1">
      <c r="A56" s="4" t="s">
        <v>122</v>
      </c>
      <c r="B56" s="34">
        <v>550</v>
      </c>
      <c r="C56" s="34">
        <v>250</v>
      </c>
      <c r="D56" s="34">
        <v>82.5</v>
      </c>
      <c r="E56" s="35">
        <f t="shared" si="10"/>
        <v>15</v>
      </c>
      <c r="F56" s="35">
        <f>$D:$D/$C:$C*100</f>
        <v>33</v>
      </c>
      <c r="G56" s="34"/>
      <c r="H56" s="35"/>
      <c r="I56" s="34">
        <v>0</v>
      </c>
    </row>
    <row r="57" spans="1:9" ht="118.5" customHeight="1">
      <c r="A57" s="3" t="s">
        <v>124</v>
      </c>
      <c r="B57" s="34">
        <v>30</v>
      </c>
      <c r="C57" s="34">
        <v>15</v>
      </c>
      <c r="D57" s="34">
        <v>7.6</v>
      </c>
      <c r="E57" s="35">
        <f t="shared" si="10"/>
        <v>25.33333333333333</v>
      </c>
      <c r="F57" s="35">
        <v>0</v>
      </c>
      <c r="G57" s="34"/>
      <c r="H57" s="35"/>
      <c r="I57" s="34">
        <v>4.9</v>
      </c>
    </row>
    <row r="58" spans="1:9" ht="90" customHeight="1">
      <c r="A58" s="3" t="s">
        <v>133</v>
      </c>
      <c r="B58" s="34">
        <v>200</v>
      </c>
      <c r="C58" s="34">
        <v>90</v>
      </c>
      <c r="D58" s="34">
        <v>160.9</v>
      </c>
      <c r="E58" s="35">
        <f t="shared" si="10"/>
        <v>80.45</v>
      </c>
      <c r="F58" s="35">
        <v>0</v>
      </c>
      <c r="G58" s="34"/>
      <c r="H58" s="35"/>
      <c r="I58" s="34">
        <v>87.6</v>
      </c>
    </row>
    <row r="59" spans="1:9" ht="91.5" customHeight="1">
      <c r="A59" s="3" t="s">
        <v>125</v>
      </c>
      <c r="B59" s="34">
        <v>1000</v>
      </c>
      <c r="C59" s="34">
        <v>350</v>
      </c>
      <c r="D59" s="34">
        <v>65.7</v>
      </c>
      <c r="E59" s="35">
        <f t="shared" si="10"/>
        <v>6.570000000000001</v>
      </c>
      <c r="F59" s="35">
        <f>$D:$D/$C:$C*100</f>
        <v>18.771428571428572</v>
      </c>
      <c r="G59" s="34"/>
      <c r="H59" s="35"/>
      <c r="I59" s="34">
        <v>44</v>
      </c>
    </row>
    <row r="60" spans="1:9" ht="61.5" customHeight="1">
      <c r="A60" s="3" t="s">
        <v>126</v>
      </c>
      <c r="B60" s="34">
        <v>30</v>
      </c>
      <c r="C60" s="34">
        <v>12</v>
      </c>
      <c r="D60" s="34">
        <v>11</v>
      </c>
      <c r="E60" s="35">
        <f t="shared" si="10"/>
        <v>36.666666666666664</v>
      </c>
      <c r="F60" s="35">
        <f>$D:$D/$C:$C*100</f>
        <v>91.66666666666666</v>
      </c>
      <c r="G60" s="34"/>
      <c r="H60" s="35"/>
      <c r="I60" s="34">
        <v>1</v>
      </c>
    </row>
    <row r="61" spans="1:9" ht="85.5" customHeight="1">
      <c r="A61" s="3" t="s">
        <v>127</v>
      </c>
      <c r="B61" s="34">
        <v>1974</v>
      </c>
      <c r="C61" s="34">
        <v>680</v>
      </c>
      <c r="D61" s="34">
        <v>129.8</v>
      </c>
      <c r="E61" s="35">
        <f t="shared" si="10"/>
        <v>6.575481256332321</v>
      </c>
      <c r="F61" s="35">
        <f>$D:$D/$C:$C*100</f>
        <v>19.08823529411765</v>
      </c>
      <c r="G61" s="34"/>
      <c r="H61" s="35"/>
      <c r="I61" s="34">
        <v>58.4</v>
      </c>
    </row>
    <row r="62" spans="1:9" ht="59.25" customHeight="1">
      <c r="A62" s="3" t="s">
        <v>134</v>
      </c>
      <c r="B62" s="34">
        <v>0</v>
      </c>
      <c r="C62" s="34">
        <v>0</v>
      </c>
      <c r="D62" s="34">
        <v>52.2</v>
      </c>
      <c r="E62" s="35">
        <v>0</v>
      </c>
      <c r="F62" s="35">
        <v>0</v>
      </c>
      <c r="G62" s="34"/>
      <c r="H62" s="35"/>
      <c r="I62" s="34">
        <v>0</v>
      </c>
    </row>
    <row r="63" spans="1:9" ht="85.5" customHeight="1">
      <c r="A63" s="3" t="s">
        <v>135</v>
      </c>
      <c r="B63" s="34">
        <v>0</v>
      </c>
      <c r="C63" s="34">
        <v>0</v>
      </c>
      <c r="D63" s="34">
        <v>31.5</v>
      </c>
      <c r="E63" s="35">
        <v>0</v>
      </c>
      <c r="F63" s="35">
        <v>0</v>
      </c>
      <c r="G63" s="34"/>
      <c r="H63" s="35"/>
      <c r="I63" s="34">
        <v>5.4</v>
      </c>
    </row>
    <row r="64" spans="1:9" ht="62.25" customHeight="1">
      <c r="A64" s="3" t="s">
        <v>128</v>
      </c>
      <c r="B64" s="34">
        <v>0</v>
      </c>
      <c r="C64" s="34">
        <v>0</v>
      </c>
      <c r="D64" s="34">
        <v>30</v>
      </c>
      <c r="E64" s="35">
        <v>0</v>
      </c>
      <c r="F64" s="35">
        <v>0</v>
      </c>
      <c r="G64" s="34"/>
      <c r="H64" s="35"/>
      <c r="I64" s="34">
        <v>0</v>
      </c>
    </row>
    <row r="65" spans="1:9" ht="79.5" customHeight="1">
      <c r="A65" s="3" t="s">
        <v>130</v>
      </c>
      <c r="B65" s="34">
        <v>1330</v>
      </c>
      <c r="C65" s="34">
        <v>1100</v>
      </c>
      <c r="D65" s="34">
        <v>959.7</v>
      </c>
      <c r="E65" s="35">
        <f>$D:$D/$B:$B*100</f>
        <v>72.15789473684211</v>
      </c>
      <c r="F65" s="35">
        <f>$D:$D/$C:$C*100</f>
        <v>87.24545454545455</v>
      </c>
      <c r="G65" s="34"/>
      <c r="H65" s="35"/>
      <c r="I65" s="34">
        <v>266.9</v>
      </c>
    </row>
    <row r="66" spans="1:13" ht="80.25" customHeight="1">
      <c r="A66" s="3" t="s">
        <v>129</v>
      </c>
      <c r="B66" s="34">
        <v>550</v>
      </c>
      <c r="C66" s="34">
        <v>330</v>
      </c>
      <c r="D66" s="34">
        <v>225.7</v>
      </c>
      <c r="E66" s="35">
        <f>$D:$D/$B:$B*100</f>
        <v>41.03636363636363</v>
      </c>
      <c r="F66" s="35">
        <f>$D:$D/$C:$C*100</f>
        <v>68.39393939393939</v>
      </c>
      <c r="G66" s="34"/>
      <c r="H66" s="35"/>
      <c r="I66" s="34">
        <v>0.1</v>
      </c>
      <c r="M66" s="40"/>
    </row>
    <row r="67" spans="1:13" ht="109.5" customHeight="1">
      <c r="A67" s="3" t="s">
        <v>139</v>
      </c>
      <c r="B67" s="34">
        <v>0</v>
      </c>
      <c r="C67" s="34">
        <v>0</v>
      </c>
      <c r="D67" s="34">
        <v>3</v>
      </c>
      <c r="E67" s="35"/>
      <c r="F67" s="35"/>
      <c r="G67" s="34"/>
      <c r="H67" s="35"/>
      <c r="I67" s="34">
        <v>0</v>
      </c>
      <c r="M67" s="40"/>
    </row>
    <row r="68" spans="1:13" ht="72.75" customHeight="1">
      <c r="A68" s="3" t="s">
        <v>138</v>
      </c>
      <c r="B68" s="34">
        <v>0</v>
      </c>
      <c r="C68" s="34">
        <v>0</v>
      </c>
      <c r="D68" s="34">
        <v>6.4</v>
      </c>
      <c r="E68" s="35">
        <v>0</v>
      </c>
      <c r="F68" s="35">
        <v>0</v>
      </c>
      <c r="G68" s="34"/>
      <c r="H68" s="35"/>
      <c r="I68" s="34">
        <v>0</v>
      </c>
      <c r="M68" s="40"/>
    </row>
    <row r="69" spans="1:9" ht="12.75">
      <c r="A69" s="5" t="s">
        <v>26</v>
      </c>
      <c r="B69" s="33">
        <v>0</v>
      </c>
      <c r="C69" s="33">
        <v>0</v>
      </c>
      <c r="D69" s="33">
        <v>349.1</v>
      </c>
      <c r="E69" s="32">
        <v>0</v>
      </c>
      <c r="F69" s="32">
        <v>0</v>
      </c>
      <c r="G69" s="33">
        <v>-3.1</v>
      </c>
      <c r="H69" s="32">
        <v>0</v>
      </c>
      <c r="I69" s="33">
        <v>351.8</v>
      </c>
    </row>
    <row r="70" spans="1:9" ht="12.75">
      <c r="A70" s="7" t="s">
        <v>27</v>
      </c>
      <c r="B70" s="49">
        <f>B69+B48+B45+B41+B36+B33+B29+B24+B20+B7+B42+B43+B44+B15</f>
        <v>570426.9</v>
      </c>
      <c r="C70" s="49">
        <f>C69+C48+C45+C41+C36+C33+C29+C24+C20+C7+C42+C43+C44+C15</f>
        <v>270136.6</v>
      </c>
      <c r="D70" s="49">
        <f>D69+D48+D45+D41+D36+D33+D29+D24+D20+D7+D42+D43+D44+D15</f>
        <v>243535.19999999998</v>
      </c>
      <c r="E70" s="32">
        <f aca="true" t="shared" si="11" ref="E70:E76">$D:$D/$B:$B*100</f>
        <v>42.69349850085962</v>
      </c>
      <c r="F70" s="32">
        <f aca="true" t="shared" si="12" ref="F70:F76">$D:$D/$C:$C*100</f>
        <v>90.15261167868405</v>
      </c>
      <c r="G70" s="49">
        <f>G69+G48+G45+G41+G36+G33+G29+G24+G20+G7+G42+G43+G44+G15</f>
        <v>281685.7</v>
      </c>
      <c r="H70" s="32">
        <f aca="true" t="shared" si="13" ref="H70:H76">$D:$D/$G:$G*100</f>
        <v>86.45635898449939</v>
      </c>
      <c r="I70" s="49">
        <f>I69+I48+I45+I41+I36+I33+I29+I24+I20+I7+I42+I43+I44+I15</f>
        <v>34593.4</v>
      </c>
    </row>
    <row r="71" spans="1:9" ht="12.75">
      <c r="A71" s="7" t="s">
        <v>28</v>
      </c>
      <c r="B71" s="49">
        <f>B72+B77+B78+B79+B80</f>
        <v>1828007.7999999998</v>
      </c>
      <c r="C71" s="49">
        <f>C72+C77+C78+C79+C80</f>
        <v>862790.6000000001</v>
      </c>
      <c r="D71" s="49">
        <f>D72+D77+D78+D79+D80</f>
        <v>790597.6</v>
      </c>
      <c r="E71" s="32">
        <f t="shared" si="11"/>
        <v>43.24913712074971</v>
      </c>
      <c r="F71" s="32">
        <f t="shared" si="12"/>
        <v>91.63261630342285</v>
      </c>
      <c r="G71" s="49">
        <f>G72+G77+G78+G79+G80</f>
        <v>740649.3</v>
      </c>
      <c r="H71" s="32">
        <f t="shared" si="13"/>
        <v>106.74385299493294</v>
      </c>
      <c r="I71" s="49">
        <f>I72+I77+I78+I79+I80</f>
        <v>130033.9</v>
      </c>
    </row>
    <row r="72" spans="1:9" ht="25.5">
      <c r="A72" s="7" t="s">
        <v>29</v>
      </c>
      <c r="B72" s="49">
        <f>SUM(B73:B76)</f>
        <v>1761375.7999999998</v>
      </c>
      <c r="C72" s="49">
        <f>SUM(C73:C76)</f>
        <v>869353.3</v>
      </c>
      <c r="D72" s="49">
        <f>SUM(D73:D76)</f>
        <v>797757</v>
      </c>
      <c r="E72" s="32">
        <f t="shared" si="11"/>
        <v>45.291697546883526</v>
      </c>
      <c r="F72" s="32">
        <f t="shared" si="12"/>
        <v>91.76441844759776</v>
      </c>
      <c r="G72" s="49">
        <f>$73:$73+$74:$74+$75:$75+G76</f>
        <v>742835.5</v>
      </c>
      <c r="H72" s="32">
        <f t="shared" si="13"/>
        <v>107.39349425276525</v>
      </c>
      <c r="I72" s="49">
        <f>SUM(I73:I76)</f>
        <v>130036</v>
      </c>
    </row>
    <row r="73" spans="1:9" ht="12.75">
      <c r="A73" s="3" t="s">
        <v>30</v>
      </c>
      <c r="B73" s="34">
        <v>444863.1</v>
      </c>
      <c r="C73" s="34">
        <v>239707.8</v>
      </c>
      <c r="D73" s="34">
        <v>205690.2</v>
      </c>
      <c r="E73" s="35">
        <f t="shared" si="11"/>
        <v>46.23674114575923</v>
      </c>
      <c r="F73" s="35">
        <f t="shared" si="12"/>
        <v>85.80872211918012</v>
      </c>
      <c r="G73" s="34">
        <v>172211</v>
      </c>
      <c r="H73" s="35">
        <f t="shared" si="13"/>
        <v>119.4408022716319</v>
      </c>
      <c r="I73" s="34">
        <v>35000</v>
      </c>
    </row>
    <row r="74" spans="1:9" ht="12.75">
      <c r="A74" s="3" t="s">
        <v>31</v>
      </c>
      <c r="B74" s="34">
        <v>464757.4</v>
      </c>
      <c r="C74" s="34">
        <v>143547.7</v>
      </c>
      <c r="D74" s="34">
        <v>136462.1</v>
      </c>
      <c r="E74" s="35">
        <f t="shared" si="11"/>
        <v>29.362006930927837</v>
      </c>
      <c r="F74" s="35">
        <f t="shared" si="12"/>
        <v>95.06394041841145</v>
      </c>
      <c r="G74" s="34">
        <v>78396</v>
      </c>
      <c r="H74" s="35">
        <f t="shared" si="13"/>
        <v>174.0676820245931</v>
      </c>
      <c r="I74" s="34">
        <v>5015.7</v>
      </c>
    </row>
    <row r="75" spans="1:9" ht="12.75">
      <c r="A75" s="3" t="s">
        <v>32</v>
      </c>
      <c r="B75" s="34">
        <v>832262.4</v>
      </c>
      <c r="C75" s="34">
        <v>484998.4</v>
      </c>
      <c r="D75" s="34">
        <v>454518</v>
      </c>
      <c r="E75" s="35">
        <f t="shared" si="11"/>
        <v>54.612343414769185</v>
      </c>
      <c r="F75" s="35">
        <f t="shared" si="12"/>
        <v>93.71536071046832</v>
      </c>
      <c r="G75" s="34">
        <v>489234.8</v>
      </c>
      <c r="H75" s="35">
        <f t="shared" si="13"/>
        <v>92.9038572072142</v>
      </c>
      <c r="I75" s="34">
        <v>89767.7</v>
      </c>
    </row>
    <row r="76" spans="1:9" ht="12.75">
      <c r="A76" s="3" t="s">
        <v>109</v>
      </c>
      <c r="B76" s="34">
        <v>19492.9</v>
      </c>
      <c r="C76" s="34">
        <v>1099.4</v>
      </c>
      <c r="D76" s="34">
        <v>1086.7</v>
      </c>
      <c r="E76" s="35">
        <f t="shared" si="11"/>
        <v>5.5748503301201975</v>
      </c>
      <c r="F76" s="35">
        <f t="shared" si="12"/>
        <v>98.84482444969983</v>
      </c>
      <c r="G76" s="34">
        <v>2993.7</v>
      </c>
      <c r="H76" s="35">
        <f t="shared" si="13"/>
        <v>36.29956241440359</v>
      </c>
      <c r="I76" s="34">
        <v>252.6</v>
      </c>
    </row>
    <row r="77" spans="1:9" ht="30" customHeight="1">
      <c r="A77" s="7" t="s">
        <v>112</v>
      </c>
      <c r="B77" s="33">
        <v>1504.5</v>
      </c>
      <c r="C77" s="33">
        <v>432.4</v>
      </c>
      <c r="D77" s="33">
        <v>320</v>
      </c>
      <c r="E77" s="32">
        <v>0</v>
      </c>
      <c r="F77" s="32">
        <v>0</v>
      </c>
      <c r="G77" s="33">
        <v>60</v>
      </c>
      <c r="H77" s="32">
        <v>0</v>
      </c>
      <c r="I77" s="33">
        <v>0</v>
      </c>
    </row>
    <row r="78" spans="1:9" ht="30" customHeight="1">
      <c r="A78" s="7" t="s">
        <v>114</v>
      </c>
      <c r="B78" s="33">
        <v>72122.6</v>
      </c>
      <c r="C78" s="33">
        <v>0</v>
      </c>
      <c r="D78" s="33">
        <v>20</v>
      </c>
      <c r="E78" s="32">
        <v>0</v>
      </c>
      <c r="F78" s="32">
        <v>0</v>
      </c>
      <c r="G78" s="33">
        <v>14</v>
      </c>
      <c r="H78" s="32">
        <v>0</v>
      </c>
      <c r="I78" s="33">
        <v>0</v>
      </c>
    </row>
    <row r="79" spans="1:9" ht="66.75" customHeight="1">
      <c r="A79" s="7" t="s">
        <v>110</v>
      </c>
      <c r="B79" s="33">
        <v>0</v>
      </c>
      <c r="C79" s="33">
        <v>0</v>
      </c>
      <c r="D79" s="33">
        <v>18.6</v>
      </c>
      <c r="E79" s="35">
        <v>0</v>
      </c>
      <c r="F79" s="35">
        <v>0</v>
      </c>
      <c r="G79" s="33">
        <v>63.5</v>
      </c>
      <c r="H79" s="35">
        <v>0</v>
      </c>
      <c r="I79" s="33">
        <v>0</v>
      </c>
    </row>
    <row r="80" spans="1:9" ht="24.75" customHeight="1">
      <c r="A80" s="7" t="s">
        <v>34</v>
      </c>
      <c r="B80" s="33">
        <v>-6995.1</v>
      </c>
      <c r="C80" s="33">
        <v>-6995.1</v>
      </c>
      <c r="D80" s="33">
        <v>-7518</v>
      </c>
      <c r="E80" s="32">
        <v>0</v>
      </c>
      <c r="F80" s="32">
        <v>0</v>
      </c>
      <c r="G80" s="33">
        <v>-2323.7</v>
      </c>
      <c r="H80" s="32">
        <f>$D:$D/$G:$G*100</f>
        <v>323.535740413995</v>
      </c>
      <c r="I80" s="33">
        <v>-2.1</v>
      </c>
    </row>
    <row r="81" spans="1:9" ht="23.25" customHeight="1">
      <c r="A81" s="5" t="s">
        <v>33</v>
      </c>
      <c r="B81" s="49">
        <f>B71+B70</f>
        <v>2398434.6999999997</v>
      </c>
      <c r="C81" s="49">
        <f>C71+C70</f>
        <v>1132927.2000000002</v>
      </c>
      <c r="D81" s="49">
        <f>D71+D70</f>
        <v>1034132.7999999999</v>
      </c>
      <c r="E81" s="32">
        <f>$D:$D/$B:$B*100</f>
        <v>43.11698792549991</v>
      </c>
      <c r="F81" s="32">
        <f>$D:$D/$C:$C*100</f>
        <v>91.2797221215979</v>
      </c>
      <c r="G81" s="49">
        <f>G71+G70</f>
        <v>1022335</v>
      </c>
      <c r="H81" s="32">
        <f>$D:$D/$G:$G*100</f>
        <v>101.15400529180747</v>
      </c>
      <c r="I81" s="49">
        <f>I71+I70</f>
        <v>164627.3</v>
      </c>
    </row>
    <row r="82" spans="1:9" ht="24" customHeight="1">
      <c r="A82" s="53" t="s">
        <v>35</v>
      </c>
      <c r="B82" s="54"/>
      <c r="C82" s="54"/>
      <c r="D82" s="54"/>
      <c r="E82" s="54"/>
      <c r="F82" s="54"/>
      <c r="G82" s="54"/>
      <c r="H82" s="54"/>
      <c r="I82" s="55"/>
    </row>
    <row r="83" spans="1:9" ht="12.75">
      <c r="A83" s="12" t="s">
        <v>36</v>
      </c>
      <c r="B83" s="49">
        <f>B84+B85+B86+B87+B88+B89+B90+B91</f>
        <v>250305.6</v>
      </c>
      <c r="C83" s="49">
        <f>C84+C85+C86+C87+C88+C89+C90+C91</f>
        <v>116182.5</v>
      </c>
      <c r="D83" s="49">
        <f>D84+D85+D86+D87+D88+D89+D90+D91</f>
        <v>98490.29999999999</v>
      </c>
      <c r="E83" s="32">
        <f>$D:$D/$B:$B*100</f>
        <v>39.34802097915507</v>
      </c>
      <c r="F83" s="32">
        <f>$D:$D/$C:$C*100</f>
        <v>84.77206119682396</v>
      </c>
      <c r="G83" s="49">
        <f>G84+G85+G86+G87+G88+G89+G90+G91</f>
        <v>89080.3</v>
      </c>
      <c r="H83" s="32">
        <f>$D:$D/$G:$G*100</f>
        <v>110.56350281712118</v>
      </c>
      <c r="I83" s="49">
        <f>I84+I85+I86+I87+I88+I89+I90+I91</f>
        <v>25636.9</v>
      </c>
    </row>
    <row r="84" spans="1:9" ht="12.75">
      <c r="A84" s="13" t="s">
        <v>37</v>
      </c>
      <c r="B84" s="50">
        <v>2508.8</v>
      </c>
      <c r="C84" s="50">
        <v>1126.8</v>
      </c>
      <c r="D84" s="50">
        <v>970.8</v>
      </c>
      <c r="E84" s="35">
        <f>$D:$D/$B:$B*100</f>
        <v>38.69579081632652</v>
      </c>
      <c r="F84" s="35">
        <f>$D:$D/$C:$C*100</f>
        <v>86.15548455804046</v>
      </c>
      <c r="G84" s="50">
        <v>931.6</v>
      </c>
      <c r="H84" s="35">
        <f>$D:$D/$G:$G*100</f>
        <v>104.20781451266636</v>
      </c>
      <c r="I84" s="50">
        <v>204.6</v>
      </c>
    </row>
    <row r="85" spans="1:9" ht="14.25" customHeight="1">
      <c r="A85" s="13" t="s">
        <v>38</v>
      </c>
      <c r="B85" s="50">
        <v>7665.7</v>
      </c>
      <c r="C85" s="50">
        <v>3604.3</v>
      </c>
      <c r="D85" s="50">
        <v>2893.9</v>
      </c>
      <c r="E85" s="35">
        <f>$D:$D/$B:$B*100</f>
        <v>37.75128168334268</v>
      </c>
      <c r="F85" s="35">
        <f>$D:$D/$C:$C*100</f>
        <v>80.29020891712676</v>
      </c>
      <c r="G85" s="50">
        <v>2805.5</v>
      </c>
      <c r="H85" s="35">
        <f>$D:$D/$G:$G*100</f>
        <v>103.1509534842274</v>
      </c>
      <c r="I85" s="50">
        <v>610.9</v>
      </c>
    </row>
    <row r="86" spans="1:9" ht="25.5">
      <c r="A86" s="13" t="s">
        <v>39</v>
      </c>
      <c r="B86" s="50">
        <v>48990.7</v>
      </c>
      <c r="C86" s="50">
        <v>24145.6</v>
      </c>
      <c r="D86" s="50">
        <v>20884.6</v>
      </c>
      <c r="E86" s="35">
        <f>$D:$D/$B:$B*100</f>
        <v>42.62972360060175</v>
      </c>
      <c r="F86" s="35">
        <f>$D:$D/$C:$C*100</f>
        <v>86.49443376847127</v>
      </c>
      <c r="G86" s="50">
        <v>17629.4</v>
      </c>
      <c r="H86" s="35">
        <f>$D:$D/$G:$G*100</f>
        <v>118.46461025332682</v>
      </c>
      <c r="I86" s="50">
        <v>4912.5</v>
      </c>
    </row>
    <row r="87" spans="1:9" ht="12.75">
      <c r="A87" s="13" t="s">
        <v>83</v>
      </c>
      <c r="B87" s="34">
        <v>24.7</v>
      </c>
      <c r="C87" s="34">
        <v>24.7</v>
      </c>
      <c r="D87" s="34">
        <v>0</v>
      </c>
      <c r="E87" s="35">
        <v>0</v>
      </c>
      <c r="F87" s="35">
        <v>0</v>
      </c>
      <c r="G87" s="34">
        <v>0</v>
      </c>
      <c r="H87" s="35">
        <v>0</v>
      </c>
      <c r="I87" s="34">
        <v>0</v>
      </c>
    </row>
    <row r="88" spans="1:9" ht="25.5">
      <c r="A88" s="3" t="s">
        <v>40</v>
      </c>
      <c r="B88" s="50">
        <v>14182.9</v>
      </c>
      <c r="C88" s="50">
        <v>6753.8</v>
      </c>
      <c r="D88" s="50">
        <v>5697.1</v>
      </c>
      <c r="E88" s="35">
        <f>$D:$D/$B:$B*100</f>
        <v>40.168794816292866</v>
      </c>
      <c r="F88" s="35">
        <f>$D:$D/$C:$C*100</f>
        <v>84.35399330747136</v>
      </c>
      <c r="G88" s="50">
        <v>5490.3</v>
      </c>
      <c r="H88" s="35">
        <f>$D:$D/$G:$G*100</f>
        <v>103.76664298854344</v>
      </c>
      <c r="I88" s="50">
        <v>1586.9</v>
      </c>
    </row>
    <row r="89" spans="1:9" ht="12.75">
      <c r="A89" s="13" t="s">
        <v>41</v>
      </c>
      <c r="B89" s="50">
        <v>4864.1</v>
      </c>
      <c r="C89" s="50">
        <v>0</v>
      </c>
      <c r="D89" s="50">
        <v>0</v>
      </c>
      <c r="E89" s="35">
        <v>0</v>
      </c>
      <c r="F89" s="35">
        <v>0</v>
      </c>
      <c r="G89" s="50">
        <v>0</v>
      </c>
      <c r="H89" s="35">
        <v>0</v>
      </c>
      <c r="I89" s="50">
        <v>0</v>
      </c>
    </row>
    <row r="90" spans="1:9" ht="12.75">
      <c r="A90" s="13" t="s">
        <v>42</v>
      </c>
      <c r="B90" s="50">
        <v>2081</v>
      </c>
      <c r="C90" s="50">
        <v>0</v>
      </c>
      <c r="D90" s="50">
        <v>0</v>
      </c>
      <c r="E90" s="35">
        <f aca="true" t="shared" si="14" ref="E90:E101">$D:$D/$B:$B*100</f>
        <v>0</v>
      </c>
      <c r="F90" s="35">
        <v>0</v>
      </c>
      <c r="G90" s="50">
        <v>0</v>
      </c>
      <c r="H90" s="35">
        <v>0</v>
      </c>
      <c r="I90" s="50">
        <v>0</v>
      </c>
    </row>
    <row r="91" spans="1:9" ht="12.75">
      <c r="A91" s="3" t="s">
        <v>43</v>
      </c>
      <c r="B91" s="50">
        <v>169987.7</v>
      </c>
      <c r="C91" s="50">
        <v>80527.3</v>
      </c>
      <c r="D91" s="50">
        <v>68043.9</v>
      </c>
      <c r="E91" s="35">
        <f t="shared" si="14"/>
        <v>40.02871972501539</v>
      </c>
      <c r="F91" s="35">
        <f aca="true" t="shared" si="15" ref="F91:F101">$D:$D/$C:$C*100</f>
        <v>84.49792803186</v>
      </c>
      <c r="G91" s="50">
        <v>62223.5</v>
      </c>
      <c r="H91" s="35">
        <f>$D:$D/$G:$G*100</f>
        <v>109.35402219418708</v>
      </c>
      <c r="I91" s="50">
        <v>18322</v>
      </c>
    </row>
    <row r="92" spans="1:9" ht="12.75">
      <c r="A92" s="12" t="s">
        <v>44</v>
      </c>
      <c r="B92" s="33">
        <v>454</v>
      </c>
      <c r="C92" s="33">
        <v>226.8</v>
      </c>
      <c r="D92" s="33">
        <v>185.4</v>
      </c>
      <c r="E92" s="32">
        <f t="shared" si="14"/>
        <v>40.83700440528634</v>
      </c>
      <c r="F92" s="32">
        <f t="shared" si="15"/>
        <v>81.74603174603175</v>
      </c>
      <c r="G92" s="33">
        <v>157.6</v>
      </c>
      <c r="H92" s="32">
        <v>0</v>
      </c>
      <c r="I92" s="33">
        <v>48.3</v>
      </c>
    </row>
    <row r="93" spans="1:9" ht="25.5">
      <c r="A93" s="14" t="s">
        <v>45</v>
      </c>
      <c r="B93" s="33">
        <v>8097.1</v>
      </c>
      <c r="C93" s="33">
        <v>4571.2</v>
      </c>
      <c r="D93" s="33">
        <v>3676.7</v>
      </c>
      <c r="E93" s="32">
        <f t="shared" si="14"/>
        <v>45.40761507206283</v>
      </c>
      <c r="F93" s="32">
        <f t="shared" si="15"/>
        <v>80.43183409170457</v>
      </c>
      <c r="G93" s="33">
        <v>3535.6</v>
      </c>
      <c r="H93" s="32">
        <v>0</v>
      </c>
      <c r="I93" s="33">
        <v>1222.7</v>
      </c>
    </row>
    <row r="94" spans="1:9" ht="12.75">
      <c r="A94" s="12" t="s">
        <v>46</v>
      </c>
      <c r="B94" s="49">
        <f>B95+B96+B97</f>
        <v>131404.2</v>
      </c>
      <c r="C94" s="49">
        <f>C95+C96+C97</f>
        <v>37043.9</v>
      </c>
      <c r="D94" s="49">
        <f>D95+D96+D97</f>
        <v>32897</v>
      </c>
      <c r="E94" s="32">
        <f t="shared" si="14"/>
        <v>25.034968440886974</v>
      </c>
      <c r="F94" s="32">
        <f t="shared" si="15"/>
        <v>88.80544435116173</v>
      </c>
      <c r="G94" s="49">
        <f>G95+G96+G97</f>
        <v>23846.199999999997</v>
      </c>
      <c r="H94" s="32">
        <f aca="true" t="shared" si="16" ref="H94:H101">$D:$D/$G:$G*100</f>
        <v>137.9548942808498</v>
      </c>
      <c r="I94" s="49">
        <f>I95+I96+I97</f>
        <v>9650.3</v>
      </c>
    </row>
    <row r="95" spans="1:9" ht="12.75">
      <c r="A95" s="13" t="s">
        <v>47</v>
      </c>
      <c r="B95" s="50">
        <v>24501.2</v>
      </c>
      <c r="C95" s="50">
        <v>9028.1</v>
      </c>
      <c r="D95" s="50">
        <v>7862.1</v>
      </c>
      <c r="E95" s="35">
        <f t="shared" si="14"/>
        <v>32.08863239351542</v>
      </c>
      <c r="F95" s="35">
        <f t="shared" si="15"/>
        <v>87.08476866671836</v>
      </c>
      <c r="G95" s="50">
        <v>6183.4</v>
      </c>
      <c r="H95" s="35">
        <f t="shared" si="16"/>
        <v>127.14849435585603</v>
      </c>
      <c r="I95" s="50">
        <v>2352.2</v>
      </c>
    </row>
    <row r="96" spans="1:9" ht="12.75">
      <c r="A96" s="15" t="s">
        <v>90</v>
      </c>
      <c r="B96" s="34">
        <v>103804.6</v>
      </c>
      <c r="C96" s="34">
        <v>26296.9</v>
      </c>
      <c r="D96" s="34">
        <v>24630.9</v>
      </c>
      <c r="E96" s="35">
        <f t="shared" si="14"/>
        <v>23.728139215410494</v>
      </c>
      <c r="F96" s="35">
        <f t="shared" si="15"/>
        <v>93.66465248755557</v>
      </c>
      <c r="G96" s="34">
        <v>16369.2</v>
      </c>
      <c r="H96" s="35">
        <f t="shared" si="16"/>
        <v>150.47100652444837</v>
      </c>
      <c r="I96" s="34">
        <v>7126.6</v>
      </c>
    </row>
    <row r="97" spans="1:9" ht="12.75">
      <c r="A97" s="13" t="s">
        <v>48</v>
      </c>
      <c r="B97" s="50">
        <v>3098.4</v>
      </c>
      <c r="C97" s="50">
        <v>1718.9</v>
      </c>
      <c r="D97" s="50">
        <v>404</v>
      </c>
      <c r="E97" s="35">
        <f t="shared" si="14"/>
        <v>13.038987864704362</v>
      </c>
      <c r="F97" s="35">
        <f t="shared" si="15"/>
        <v>23.503403339344928</v>
      </c>
      <c r="G97" s="50">
        <v>1293.6</v>
      </c>
      <c r="H97" s="35">
        <f t="shared" si="16"/>
        <v>31.230674087816944</v>
      </c>
      <c r="I97" s="50">
        <v>171.5</v>
      </c>
    </row>
    <row r="98" spans="1:9" ht="12.75">
      <c r="A98" s="12" t="s">
        <v>49</v>
      </c>
      <c r="B98" s="49">
        <f>B99+B100+B101+B102</f>
        <v>759783.8999999999</v>
      </c>
      <c r="C98" s="49">
        <f>C99+C100+C101+C102</f>
        <v>348459.7</v>
      </c>
      <c r="D98" s="49">
        <f>D99+D100+D101+D102</f>
        <v>185479.8</v>
      </c>
      <c r="E98" s="32">
        <f t="shared" si="14"/>
        <v>24.412178252263573</v>
      </c>
      <c r="F98" s="32">
        <f t="shared" si="15"/>
        <v>53.228479505664495</v>
      </c>
      <c r="G98" s="49">
        <f>G99+G100+G101+G102</f>
        <v>50513.700000000004</v>
      </c>
      <c r="H98" s="32">
        <f t="shared" si="16"/>
        <v>367.1871195339086</v>
      </c>
      <c r="I98" s="49">
        <f>I99+I100+I101+I102</f>
        <v>52292.1</v>
      </c>
    </row>
    <row r="99" spans="1:9" ht="12.75">
      <c r="A99" s="13" t="s">
        <v>50</v>
      </c>
      <c r="B99" s="50">
        <v>557557.7</v>
      </c>
      <c r="C99" s="50">
        <v>253977.5</v>
      </c>
      <c r="D99" s="50">
        <v>135945.3</v>
      </c>
      <c r="E99" s="35">
        <f t="shared" si="14"/>
        <v>24.382283663197548</v>
      </c>
      <c r="F99" s="35">
        <f t="shared" si="15"/>
        <v>53.526513175379705</v>
      </c>
      <c r="G99" s="50">
        <v>2618.4</v>
      </c>
      <c r="H99" s="35">
        <f t="shared" si="16"/>
        <v>5191.92254812099</v>
      </c>
      <c r="I99" s="50">
        <v>41921.6</v>
      </c>
    </row>
    <row r="100" spans="1:9" ht="12.75">
      <c r="A100" s="13" t="s">
        <v>51</v>
      </c>
      <c r="B100" s="50">
        <v>116439.5</v>
      </c>
      <c r="C100" s="50">
        <v>67894.7</v>
      </c>
      <c r="D100" s="50">
        <v>34861</v>
      </c>
      <c r="E100" s="35">
        <f t="shared" si="14"/>
        <v>29.939152950673954</v>
      </c>
      <c r="F100" s="35">
        <f t="shared" si="15"/>
        <v>51.34568677672926</v>
      </c>
      <c r="G100" s="50">
        <v>30482.6</v>
      </c>
      <c r="H100" s="35">
        <f t="shared" si="16"/>
        <v>114.36360415450126</v>
      </c>
      <c r="I100" s="50">
        <v>6537.3</v>
      </c>
    </row>
    <row r="101" spans="1:9" ht="12.75">
      <c r="A101" s="13" t="s">
        <v>52</v>
      </c>
      <c r="B101" s="50">
        <v>85786.7</v>
      </c>
      <c r="C101" s="50">
        <v>26587.5</v>
      </c>
      <c r="D101" s="50">
        <v>14673.5</v>
      </c>
      <c r="E101" s="35">
        <f t="shared" si="14"/>
        <v>17.104632769415307</v>
      </c>
      <c r="F101" s="35">
        <f t="shared" si="15"/>
        <v>55.18946873530795</v>
      </c>
      <c r="G101" s="50">
        <v>17123.3</v>
      </c>
      <c r="H101" s="35">
        <f t="shared" si="16"/>
        <v>85.69317830091163</v>
      </c>
      <c r="I101" s="50">
        <v>3833.2</v>
      </c>
    </row>
    <row r="102" spans="1:9" ht="12.75">
      <c r="A102" s="13" t="s">
        <v>53</v>
      </c>
      <c r="B102" s="50">
        <v>0</v>
      </c>
      <c r="C102" s="50">
        <v>0</v>
      </c>
      <c r="D102" s="50">
        <v>0</v>
      </c>
      <c r="E102" s="35">
        <v>0</v>
      </c>
      <c r="F102" s="35">
        <v>0</v>
      </c>
      <c r="G102" s="50">
        <v>289.4</v>
      </c>
      <c r="H102" s="35">
        <v>0</v>
      </c>
      <c r="I102" s="50">
        <v>0</v>
      </c>
    </row>
    <row r="103" spans="1:9" ht="18.75" customHeight="1">
      <c r="A103" s="16" t="s">
        <v>116</v>
      </c>
      <c r="B103" s="49">
        <f>SUM(B104:B105)</f>
        <v>5531.2</v>
      </c>
      <c r="C103" s="49">
        <f>SUM(C104:C105)</f>
        <v>1857.3</v>
      </c>
      <c r="D103" s="49">
        <f>SUM(D104:D105)</f>
        <v>477.8</v>
      </c>
      <c r="E103" s="32">
        <f aca="true" t="shared" si="17" ref="E103:E116">$D:$D/$B:$B*100</f>
        <v>8.638270176453574</v>
      </c>
      <c r="F103" s="32">
        <v>0</v>
      </c>
      <c r="G103" s="49">
        <f>SUM(G104:G105)</f>
        <v>0</v>
      </c>
      <c r="H103" s="32">
        <v>0</v>
      </c>
      <c r="I103" s="49">
        <f>SUM(I104:I105)</f>
        <v>109.1</v>
      </c>
    </row>
    <row r="104" spans="1:9" ht="30.75" customHeight="1">
      <c r="A104" s="13" t="s">
        <v>118</v>
      </c>
      <c r="B104" s="50">
        <v>1859.7</v>
      </c>
      <c r="C104" s="50">
        <v>487.3</v>
      </c>
      <c r="D104" s="50">
        <v>0</v>
      </c>
      <c r="E104" s="35">
        <f t="shared" si="17"/>
        <v>0</v>
      </c>
      <c r="F104" s="35">
        <v>0</v>
      </c>
      <c r="G104" s="50">
        <v>0</v>
      </c>
      <c r="H104" s="35">
        <v>0</v>
      </c>
      <c r="I104" s="50">
        <v>0</v>
      </c>
    </row>
    <row r="105" spans="1:9" ht="26.25" customHeight="1">
      <c r="A105" s="13" t="s">
        <v>115</v>
      </c>
      <c r="B105" s="50">
        <v>3671.5</v>
      </c>
      <c r="C105" s="50">
        <v>1370</v>
      </c>
      <c r="D105" s="50">
        <v>477.8</v>
      </c>
      <c r="E105" s="35">
        <f t="shared" si="17"/>
        <v>13.013754596214081</v>
      </c>
      <c r="F105" s="35">
        <v>0</v>
      </c>
      <c r="G105" s="50">
        <v>0</v>
      </c>
      <c r="H105" s="35">
        <v>0</v>
      </c>
      <c r="I105" s="50">
        <v>109.1</v>
      </c>
    </row>
    <row r="106" spans="1:9" ht="12.75">
      <c r="A106" s="16" t="s">
        <v>54</v>
      </c>
      <c r="B106" s="49">
        <f>B107+B108+B109+B110+B111</f>
        <v>1194033.9</v>
      </c>
      <c r="C106" s="49">
        <f>C107+C108+C109+C110+C111</f>
        <v>664952.1</v>
      </c>
      <c r="D106" s="49">
        <f>D107+D108+D109+D110+D111</f>
        <v>610330.8</v>
      </c>
      <c r="E106" s="32">
        <f t="shared" si="17"/>
        <v>51.1150311561506</v>
      </c>
      <c r="F106" s="32">
        <f aca="true" t="shared" si="18" ref="F106:F116">$D:$D/$C:$C*100</f>
        <v>91.78567899853238</v>
      </c>
      <c r="G106" s="49">
        <f>G107+G108+G109+G110+G111</f>
        <v>646119.2</v>
      </c>
      <c r="H106" s="32">
        <f aca="true" t="shared" si="19" ref="H106:H122">$D:$D/$G:$G*100</f>
        <v>94.46102205289677</v>
      </c>
      <c r="I106" s="49">
        <f>I107+I108+I109+I110+I111</f>
        <v>93634.1</v>
      </c>
    </row>
    <row r="107" spans="1:9" ht="12.75">
      <c r="A107" s="13" t="s">
        <v>55</v>
      </c>
      <c r="B107" s="50">
        <v>486700.3</v>
      </c>
      <c r="C107" s="50">
        <v>267433</v>
      </c>
      <c r="D107" s="50">
        <v>247767.6</v>
      </c>
      <c r="E107" s="35">
        <f t="shared" si="17"/>
        <v>50.9076324793718</v>
      </c>
      <c r="F107" s="35">
        <f t="shared" si="18"/>
        <v>92.64660681366922</v>
      </c>
      <c r="G107" s="50">
        <v>260933.9</v>
      </c>
      <c r="H107" s="35">
        <f t="shared" si="19"/>
        <v>94.95416272090364</v>
      </c>
      <c r="I107" s="50">
        <v>34684.5</v>
      </c>
    </row>
    <row r="108" spans="1:9" ht="12.75">
      <c r="A108" s="13" t="s">
        <v>56</v>
      </c>
      <c r="B108" s="50">
        <v>523212.9</v>
      </c>
      <c r="C108" s="50">
        <v>298740</v>
      </c>
      <c r="D108" s="50">
        <v>278732.8</v>
      </c>
      <c r="E108" s="35">
        <f t="shared" si="17"/>
        <v>53.27330423236888</v>
      </c>
      <c r="F108" s="35">
        <f t="shared" si="18"/>
        <v>93.30280511481556</v>
      </c>
      <c r="G108" s="50">
        <v>286472.1</v>
      </c>
      <c r="H108" s="35">
        <f t="shared" si="19"/>
        <v>97.2984105607492</v>
      </c>
      <c r="I108" s="50">
        <v>46269.3</v>
      </c>
    </row>
    <row r="109" spans="1:9" ht="12.75">
      <c r="A109" s="13" t="s">
        <v>111</v>
      </c>
      <c r="B109" s="50">
        <v>94860.2</v>
      </c>
      <c r="C109" s="50">
        <v>55565.1</v>
      </c>
      <c r="D109" s="50">
        <v>53051.5</v>
      </c>
      <c r="E109" s="35">
        <f t="shared" si="17"/>
        <v>55.92598371076595</v>
      </c>
      <c r="F109" s="35">
        <f t="shared" si="18"/>
        <v>95.47629717214583</v>
      </c>
      <c r="G109" s="50">
        <v>57382.3</v>
      </c>
      <c r="H109" s="35">
        <f t="shared" si="19"/>
        <v>92.45272496919782</v>
      </c>
      <c r="I109" s="50">
        <v>7350.2</v>
      </c>
    </row>
    <row r="110" spans="1:9" ht="12.75">
      <c r="A110" s="13" t="s">
        <v>57</v>
      </c>
      <c r="B110" s="50">
        <v>31796.8</v>
      </c>
      <c r="C110" s="50">
        <v>14796.2</v>
      </c>
      <c r="D110" s="50">
        <v>7710.3</v>
      </c>
      <c r="E110" s="35">
        <f t="shared" si="17"/>
        <v>24.24866653248126</v>
      </c>
      <c r="F110" s="35">
        <f t="shared" si="18"/>
        <v>52.110001216528566</v>
      </c>
      <c r="G110" s="50">
        <v>18099.2</v>
      </c>
      <c r="H110" s="35">
        <f t="shared" si="19"/>
        <v>42.600225424328144</v>
      </c>
      <c r="I110" s="50">
        <v>798.5</v>
      </c>
    </row>
    <row r="111" spans="1:9" ht="12.75">
      <c r="A111" s="13" t="s">
        <v>58</v>
      </c>
      <c r="B111" s="50">
        <v>57463.7</v>
      </c>
      <c r="C111" s="50">
        <v>28417.8</v>
      </c>
      <c r="D111" s="34">
        <v>23068.6</v>
      </c>
      <c r="E111" s="35">
        <f t="shared" si="17"/>
        <v>40.14464783854851</v>
      </c>
      <c r="F111" s="35">
        <f t="shared" si="18"/>
        <v>81.17658650564083</v>
      </c>
      <c r="G111" s="34">
        <v>23231.7</v>
      </c>
      <c r="H111" s="35">
        <f t="shared" si="19"/>
        <v>99.29794203609723</v>
      </c>
      <c r="I111" s="34">
        <v>4531.6</v>
      </c>
    </row>
    <row r="112" spans="1:9" ht="31.5" customHeight="1">
      <c r="A112" s="16" t="s">
        <v>59</v>
      </c>
      <c r="B112" s="49">
        <f>B113+B114</f>
        <v>151740.4</v>
      </c>
      <c r="C112" s="49">
        <f>C113+C114</f>
        <v>85011.7</v>
      </c>
      <c r="D112" s="49">
        <f>D113+D114</f>
        <v>67823.3</v>
      </c>
      <c r="E112" s="32">
        <f t="shared" si="17"/>
        <v>44.696929756347025</v>
      </c>
      <c r="F112" s="32">
        <f t="shared" si="18"/>
        <v>79.78113600833768</v>
      </c>
      <c r="G112" s="49">
        <f>G113+G114</f>
        <v>73779.2</v>
      </c>
      <c r="H112" s="32">
        <f t="shared" si="19"/>
        <v>91.92739959229702</v>
      </c>
      <c r="I112" s="49">
        <f>I113+I114</f>
        <v>1749.6</v>
      </c>
    </row>
    <row r="113" spans="1:9" ht="12.75">
      <c r="A113" s="13" t="s">
        <v>60</v>
      </c>
      <c r="B113" s="50">
        <v>142854.8</v>
      </c>
      <c r="C113" s="50">
        <v>80820.4</v>
      </c>
      <c r="D113" s="50">
        <v>65424.4</v>
      </c>
      <c r="E113" s="35">
        <f t="shared" si="17"/>
        <v>45.79783108442979</v>
      </c>
      <c r="F113" s="35">
        <f t="shared" si="18"/>
        <v>80.95035411851464</v>
      </c>
      <c r="G113" s="50">
        <v>71801.3</v>
      </c>
      <c r="H113" s="35">
        <f t="shared" si="19"/>
        <v>91.11868448064311</v>
      </c>
      <c r="I113" s="50">
        <v>1500.5</v>
      </c>
    </row>
    <row r="114" spans="1:9" ht="25.5">
      <c r="A114" s="13" t="s">
        <v>61</v>
      </c>
      <c r="B114" s="50">
        <v>8885.6</v>
      </c>
      <c r="C114" s="50">
        <v>4191.3</v>
      </c>
      <c r="D114" s="50">
        <v>2398.9</v>
      </c>
      <c r="E114" s="35">
        <f t="shared" si="17"/>
        <v>26.997614117223375</v>
      </c>
      <c r="F114" s="35">
        <f t="shared" si="18"/>
        <v>57.235225347744134</v>
      </c>
      <c r="G114" s="50">
        <v>1977.9</v>
      </c>
      <c r="H114" s="35">
        <f t="shared" si="19"/>
        <v>121.28520147631325</v>
      </c>
      <c r="I114" s="50">
        <v>249.1</v>
      </c>
    </row>
    <row r="115" spans="1:9" ht="18.75" customHeight="1">
      <c r="A115" s="16" t="s">
        <v>62</v>
      </c>
      <c r="B115" s="49">
        <f>B116+B117+B118+B119+B120</f>
        <v>77037.1</v>
      </c>
      <c r="C115" s="49">
        <f>C116+C117+C118+C119+C120</f>
        <v>52119.2</v>
      </c>
      <c r="D115" s="49">
        <f>D116+D117+D118+D119+D120</f>
        <v>23955.9</v>
      </c>
      <c r="E115" s="32">
        <f t="shared" si="17"/>
        <v>31.09657554606806</v>
      </c>
      <c r="F115" s="32">
        <f t="shared" si="18"/>
        <v>45.96367557445241</v>
      </c>
      <c r="G115" s="49">
        <f>G116+G117+G118+G119+G120</f>
        <v>72917.40000000001</v>
      </c>
      <c r="H115" s="32">
        <f t="shared" si="19"/>
        <v>32.85347530219124</v>
      </c>
      <c r="I115" s="49">
        <f>I116+I117+I118+I119+I120</f>
        <v>3905.9</v>
      </c>
    </row>
    <row r="116" spans="1:9" ht="12.75">
      <c r="A116" s="13" t="s">
        <v>63</v>
      </c>
      <c r="B116" s="50">
        <v>1236</v>
      </c>
      <c r="C116" s="50">
        <v>625.1</v>
      </c>
      <c r="D116" s="50">
        <v>622.6</v>
      </c>
      <c r="E116" s="35">
        <f t="shared" si="17"/>
        <v>50.372168284789645</v>
      </c>
      <c r="F116" s="35">
        <f t="shared" si="18"/>
        <v>99.60006398976164</v>
      </c>
      <c r="G116" s="50">
        <v>546.8</v>
      </c>
      <c r="H116" s="35">
        <f t="shared" si="19"/>
        <v>113.86247256766644</v>
      </c>
      <c r="I116" s="50">
        <v>169.2</v>
      </c>
    </row>
    <row r="117" spans="1:9" ht="12.75">
      <c r="A117" s="13" t="s">
        <v>136</v>
      </c>
      <c r="B117" s="50">
        <v>0</v>
      </c>
      <c r="C117" s="50">
        <v>0</v>
      </c>
      <c r="D117" s="50">
        <v>0</v>
      </c>
      <c r="E117" s="35">
        <v>0</v>
      </c>
      <c r="F117" s="35">
        <v>0</v>
      </c>
      <c r="G117" s="50">
        <v>23517.2</v>
      </c>
      <c r="H117" s="35">
        <f t="shared" si="19"/>
        <v>0</v>
      </c>
      <c r="I117" s="50">
        <v>0</v>
      </c>
    </row>
    <row r="118" spans="1:9" ht="12.75">
      <c r="A118" s="13" t="s">
        <v>64</v>
      </c>
      <c r="B118" s="50">
        <v>35271.3</v>
      </c>
      <c r="C118" s="50">
        <v>20877.9</v>
      </c>
      <c r="D118" s="50">
        <v>19995.9</v>
      </c>
      <c r="E118" s="35">
        <f>$D:$D/$B:$B*100</f>
        <v>56.691701184815976</v>
      </c>
      <c r="F118" s="35">
        <f>$D:$D/$C:$C*100</f>
        <v>95.77543718477432</v>
      </c>
      <c r="G118" s="50">
        <v>20853.4</v>
      </c>
      <c r="H118" s="35">
        <f t="shared" si="19"/>
        <v>95.88796071623811</v>
      </c>
      <c r="I118" s="50">
        <v>3621.3</v>
      </c>
    </row>
    <row r="119" spans="1:9" ht="12.75">
      <c r="A119" s="13" t="s">
        <v>65</v>
      </c>
      <c r="B119" s="34">
        <v>40529.8</v>
      </c>
      <c r="C119" s="34">
        <v>30616.2</v>
      </c>
      <c r="D119" s="34">
        <v>3337.4</v>
      </c>
      <c r="E119" s="35">
        <f>$D:$D/$B:$B*100</f>
        <v>8.234434909622056</v>
      </c>
      <c r="F119" s="35">
        <f>$D:$D/$C:$C*100</f>
        <v>10.900764954501211</v>
      </c>
      <c r="G119" s="34">
        <v>11616.4</v>
      </c>
      <c r="H119" s="35">
        <f t="shared" si="19"/>
        <v>28.730071278537245</v>
      </c>
      <c r="I119" s="34">
        <v>115.4</v>
      </c>
    </row>
    <row r="120" spans="1:9" ht="12.75">
      <c r="A120" s="13" t="s">
        <v>66</v>
      </c>
      <c r="B120" s="50">
        <v>0</v>
      </c>
      <c r="C120" s="50">
        <v>0</v>
      </c>
      <c r="D120" s="50">
        <v>0</v>
      </c>
      <c r="E120" s="35">
        <v>0</v>
      </c>
      <c r="F120" s="35">
        <v>0</v>
      </c>
      <c r="G120" s="50">
        <v>16383.6</v>
      </c>
      <c r="H120" s="35">
        <f t="shared" si="19"/>
        <v>0</v>
      </c>
      <c r="I120" s="50">
        <v>0</v>
      </c>
    </row>
    <row r="121" spans="1:9" ht="16.5" customHeight="1">
      <c r="A121" s="16" t="s">
        <v>73</v>
      </c>
      <c r="B121" s="33">
        <f>B122+B123+B124</f>
        <v>60121.8</v>
      </c>
      <c r="C121" s="33">
        <f>C122+C123+C124</f>
        <v>31402.3</v>
      </c>
      <c r="D121" s="33">
        <f>D122+D123+D124</f>
        <v>25790.5</v>
      </c>
      <c r="E121" s="32">
        <f>$D:$D/$B:$B*100</f>
        <v>42.89708558293331</v>
      </c>
      <c r="F121" s="32">
        <f>$D:$D/$C:$C*100</f>
        <v>82.1293344755002</v>
      </c>
      <c r="G121" s="33">
        <f>G122+G123+G124</f>
        <v>29583.6</v>
      </c>
      <c r="H121" s="32">
        <f t="shared" si="19"/>
        <v>87.17836909639125</v>
      </c>
      <c r="I121" s="33">
        <f>I122+I123+I124</f>
        <v>2056.2</v>
      </c>
    </row>
    <row r="122" spans="1:9" ht="12.75">
      <c r="A122" s="43" t="s">
        <v>74</v>
      </c>
      <c r="B122" s="34">
        <v>44343.8</v>
      </c>
      <c r="C122" s="34">
        <v>23564.5</v>
      </c>
      <c r="D122" s="34">
        <v>19928.4</v>
      </c>
      <c r="E122" s="35">
        <f>$D:$D/$B:$B*100</f>
        <v>44.94066814300985</v>
      </c>
      <c r="F122" s="35">
        <f>$D:$D/$C:$C*100</f>
        <v>84.56958560546586</v>
      </c>
      <c r="G122" s="34">
        <v>22416</v>
      </c>
      <c r="H122" s="35">
        <f t="shared" si="19"/>
        <v>88.90256959314776</v>
      </c>
      <c r="I122" s="34">
        <v>1511</v>
      </c>
    </row>
    <row r="123" spans="1:9" ht="12.75">
      <c r="A123" s="17" t="s">
        <v>75</v>
      </c>
      <c r="B123" s="34">
        <v>12330.6</v>
      </c>
      <c r="C123" s="34">
        <v>6123.8</v>
      </c>
      <c r="D123" s="34">
        <v>4351.5</v>
      </c>
      <c r="E123" s="35">
        <f>$D:$D/$B:$B*100</f>
        <v>35.290253515644004</v>
      </c>
      <c r="F123" s="35">
        <f>$D:$D/$C:$C*100</f>
        <v>71.05881968712238</v>
      </c>
      <c r="G123" s="34">
        <v>5835.8</v>
      </c>
      <c r="H123" s="35">
        <v>0</v>
      </c>
      <c r="I123" s="34">
        <v>88.2</v>
      </c>
    </row>
    <row r="124" spans="1:9" ht="24.75" customHeight="1">
      <c r="A124" s="17" t="s">
        <v>84</v>
      </c>
      <c r="B124" s="34">
        <v>3447.4</v>
      </c>
      <c r="C124" s="34">
        <v>1714</v>
      </c>
      <c r="D124" s="34">
        <v>1510.6</v>
      </c>
      <c r="E124" s="35">
        <f>$D:$D/$B:$B*100</f>
        <v>43.81852990659627</v>
      </c>
      <c r="F124" s="35">
        <f>$D:$D/$C:$C*100</f>
        <v>88.13302217036171</v>
      </c>
      <c r="G124" s="34">
        <v>1331.8</v>
      </c>
      <c r="H124" s="35"/>
      <c r="I124" s="34">
        <v>457</v>
      </c>
    </row>
    <row r="125" spans="1:9" ht="25.5">
      <c r="A125" s="18" t="s">
        <v>97</v>
      </c>
      <c r="B125" s="33">
        <f aca="true" t="shared" si="20" ref="B125:I125">B126</f>
        <v>0</v>
      </c>
      <c r="C125" s="33">
        <f t="shared" si="20"/>
        <v>0</v>
      </c>
      <c r="D125" s="33">
        <f t="shared" si="20"/>
        <v>0</v>
      </c>
      <c r="E125" s="33">
        <f t="shared" si="20"/>
        <v>0</v>
      </c>
      <c r="F125" s="33">
        <f t="shared" si="20"/>
        <v>0</v>
      </c>
      <c r="G125" s="33">
        <f t="shared" si="20"/>
        <v>0</v>
      </c>
      <c r="H125" s="33">
        <f t="shared" si="20"/>
        <v>0</v>
      </c>
      <c r="I125" s="33">
        <f t="shared" si="20"/>
        <v>0</v>
      </c>
    </row>
    <row r="126" spans="1:9" ht="26.25" customHeight="1">
      <c r="A126" s="17" t="s">
        <v>97</v>
      </c>
      <c r="B126" s="34">
        <v>0</v>
      </c>
      <c r="C126" s="34">
        <v>0</v>
      </c>
      <c r="D126" s="34">
        <v>0</v>
      </c>
      <c r="E126" s="35">
        <v>0</v>
      </c>
      <c r="F126" s="35">
        <v>0</v>
      </c>
      <c r="G126" s="50">
        <v>0</v>
      </c>
      <c r="H126" s="35">
        <v>0</v>
      </c>
      <c r="I126" s="34">
        <v>0</v>
      </c>
    </row>
    <row r="127" spans="1:9" ht="26.25" customHeight="1">
      <c r="A127" s="41" t="s">
        <v>67</v>
      </c>
      <c r="B127" s="36">
        <f>B83+B92+B93+B94+B98+B103+B106+B112+B115+B121+B125</f>
        <v>2638509.1999999993</v>
      </c>
      <c r="C127" s="36">
        <f>C83+C92+C93+C94+C98+C103+C106+C112+C115+C121+C125</f>
        <v>1341826.7</v>
      </c>
      <c r="D127" s="36">
        <f>D83+D92+D93+D94+D98+D103+D106+D112+D115+D121+D125</f>
        <v>1049107.5</v>
      </c>
      <c r="E127" s="42">
        <f>$D:$D/$B:$B*100</f>
        <v>39.761373581718054</v>
      </c>
      <c r="F127" s="42">
        <f>$D:$D/$C:$C*100</f>
        <v>78.18502195551781</v>
      </c>
      <c r="G127" s="36">
        <f>G83+G92+G93+G94+G98+G103+G106+G112+G115+G121+G125</f>
        <v>989532.7999999999</v>
      </c>
      <c r="H127" s="42">
        <f>$D:$D/$G:$G*100</f>
        <v>106.02048764831243</v>
      </c>
      <c r="I127" s="36">
        <f>I83+I92+I93+I94+I98+I103+I106+I112+I115+I121+I125</f>
        <v>190305.2</v>
      </c>
    </row>
    <row r="128" spans="1:9" ht="48.75" customHeight="1">
      <c r="A128" s="19" t="s">
        <v>68</v>
      </c>
      <c r="B128" s="36">
        <f>B81-B127</f>
        <v>-240074.49999999953</v>
      </c>
      <c r="C128" s="36">
        <f>C81-C127</f>
        <v>-208899.49999999977</v>
      </c>
      <c r="D128" s="36">
        <f>D81-D127</f>
        <v>-14974.70000000007</v>
      </c>
      <c r="E128" s="36"/>
      <c r="F128" s="36"/>
      <c r="G128" s="36">
        <f>G81-G127</f>
        <v>32802.20000000007</v>
      </c>
      <c r="H128" s="36"/>
      <c r="I128" s="36">
        <f>I81-I127</f>
        <v>-25677.900000000023</v>
      </c>
    </row>
    <row r="129" spans="1:9" ht="26.25" customHeight="1">
      <c r="A129" s="3" t="s">
        <v>69</v>
      </c>
      <c r="B129" s="34" t="s">
        <v>131</v>
      </c>
      <c r="C129" s="34"/>
      <c r="D129" s="34" t="s">
        <v>143</v>
      </c>
      <c r="E129" s="34"/>
      <c r="F129" s="34"/>
      <c r="G129" s="34"/>
      <c r="H129" s="33"/>
      <c r="I129" s="34"/>
    </row>
    <row r="130" spans="1:9" ht="24" customHeight="1">
      <c r="A130" s="7" t="s">
        <v>70</v>
      </c>
      <c r="B130" s="33">
        <v>257182.8</v>
      </c>
      <c r="C130" s="34"/>
      <c r="D130" s="33">
        <v>242208.1</v>
      </c>
      <c r="E130" s="34"/>
      <c r="F130" s="34"/>
      <c r="G130" s="51"/>
      <c r="H130" s="39"/>
      <c r="I130" s="33">
        <v>-25678.6</v>
      </c>
    </row>
    <row r="131" spans="1:9" ht="12.75">
      <c r="A131" s="3" t="s">
        <v>7</v>
      </c>
      <c r="B131" s="34"/>
      <c r="C131" s="34"/>
      <c r="D131" s="34"/>
      <c r="E131" s="34"/>
      <c r="F131" s="34"/>
      <c r="G131" s="34"/>
      <c r="H131" s="39"/>
      <c r="I131" s="34"/>
    </row>
    <row r="132" spans="1:9" ht="12" customHeight="1">
      <c r="A132" s="9" t="s">
        <v>71</v>
      </c>
      <c r="B132" s="34">
        <v>145057</v>
      </c>
      <c r="C132" s="34"/>
      <c r="D132" s="34">
        <v>117598</v>
      </c>
      <c r="E132" s="34"/>
      <c r="F132" s="34"/>
      <c r="G132" s="34"/>
      <c r="H132" s="39"/>
      <c r="I132" s="34">
        <v>-43830.8</v>
      </c>
    </row>
    <row r="133" spans="1:9" ht="12.75">
      <c r="A133" s="3" t="s">
        <v>72</v>
      </c>
      <c r="B133" s="34">
        <v>112125.8</v>
      </c>
      <c r="C133" s="34"/>
      <c r="D133" s="34">
        <v>124610.1</v>
      </c>
      <c r="E133" s="34"/>
      <c r="F133" s="34"/>
      <c r="G133" s="34"/>
      <c r="H133" s="39"/>
      <c r="I133" s="34">
        <v>18152.2</v>
      </c>
    </row>
    <row r="134" spans="1:9" ht="12.75" hidden="1">
      <c r="A134" s="4" t="s">
        <v>94</v>
      </c>
      <c r="B134" s="37"/>
      <c r="C134" s="37"/>
      <c r="D134" s="37"/>
      <c r="E134" s="37"/>
      <c r="F134" s="37"/>
      <c r="G134" s="37"/>
      <c r="H134" s="38"/>
      <c r="I134" s="37"/>
    </row>
    <row r="135" ht="12" customHeight="1">
      <c r="A135" s="20"/>
    </row>
    <row r="136" spans="1:2" ht="12.75" hidden="1">
      <c r="A136" s="21"/>
      <c r="B136" s="52"/>
    </row>
    <row r="137" spans="1:9" ht="31.5" hidden="1">
      <c r="A137" s="22" t="s">
        <v>103</v>
      </c>
      <c r="B137" s="30"/>
      <c r="C137" s="30"/>
      <c r="D137" s="30"/>
      <c r="E137" s="30"/>
      <c r="F137" s="30"/>
      <c r="G137" s="30"/>
      <c r="H137" s="30" t="s">
        <v>91</v>
      </c>
      <c r="I137" s="31"/>
    </row>
    <row r="138" spans="1:9" ht="12.75">
      <c r="A138" s="21"/>
      <c r="B138" s="31"/>
      <c r="C138" s="31"/>
      <c r="D138" s="31"/>
      <c r="E138" s="31"/>
      <c r="F138" s="31"/>
      <c r="G138" s="31"/>
      <c r="H138" s="31"/>
      <c r="I138" s="31"/>
    </row>
    <row r="140" ht="12.75">
      <c r="A140" s="28" t="s">
        <v>95</v>
      </c>
    </row>
  </sheetData>
  <sheetProtection/>
  <mergeCells count="14">
    <mergeCell ref="A82:I82"/>
    <mergeCell ref="A1:H1"/>
    <mergeCell ref="A2:H2"/>
    <mergeCell ref="A3:H3"/>
    <mergeCell ref="A6:I6"/>
    <mergeCell ref="H9:H10"/>
    <mergeCell ref="I9:I10"/>
    <mergeCell ref="G9:G10"/>
    <mergeCell ref="F9:F10"/>
    <mergeCell ref="A9:A10"/>
    <mergeCell ref="B9:B10"/>
    <mergeCell ref="C9:C10"/>
    <mergeCell ref="D9:D10"/>
    <mergeCell ref="E9:E10"/>
  </mergeCells>
  <printOptions/>
  <pageMargins left="0.3937007874015748" right="0.15748031496062992" top="0.1968503937007874" bottom="0.11811023622047245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iUser</cp:lastModifiedBy>
  <cp:lastPrinted>2020-07-06T08:55:21Z</cp:lastPrinted>
  <dcterms:created xsi:type="dcterms:W3CDTF">2010-09-10T01:16:58Z</dcterms:created>
  <dcterms:modified xsi:type="dcterms:W3CDTF">2020-07-13T04:40:28Z</dcterms:modified>
  <cp:category/>
  <cp:version/>
  <cp:contentType/>
  <cp:contentStatus/>
</cp:coreProperties>
</file>