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8800" windowHeight="1314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<sst xmlns="http://schemas.openxmlformats.org/spreadsheetml/2006/main" count="146" uniqueCount="145">
  <si>
    <t>Справка об исполнении бюджета города Лесосибирска</t>
  </si>
  <si>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</si>
  <si>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</si>
  <si>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</si>
  <si>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</si>
  <si>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</si>
  <si>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</si>
  <si>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</si>
  <si>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</si>
  <si>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- ЕНВД</t>
  </si>
  <si>
    <t>- единый сельскохозяйственный налог</t>
  </si>
  <si>
    <t>НАЛОГИ НА ИМУЩЕСТВО</t>
  </si>
  <si>
    <t>- налог на имущество физ. лиц</t>
  </si>
  <si>
    <t>ГОСУДАРСТВЕННАЯ ПОШЛИНА</t>
  </si>
  <si>
    <t>- госпошлина по делам, рассматриваемым в судах общей юрисдикции, мировыми судьями</t>
  </si>
  <si>
    <t>- госпошлина за право на размещение наружной рекламы</t>
  </si>
  <si>
    <t>ЗАДОЛЖЕННОСТЬ И ПЕРЕРАСЧЕТЫ ПО ОТМЕНЕННЫМ НАЛОГАМ И СБОРАМ: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</si>
  <si>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</si>
  <si>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</si>
  <si>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>ДОХОДЫ ОТ ИСПОЛЬЗОВАНИЯ ИМУЩЕСТВА, НАХОДЯЩЕГОСЯ В ГОСУД. И МУНИЦИП. СОБСТВЕННОСТИ:</t>
  </si>
  <si>
    <t>- доходы от перечисления части прибыли МУП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</si>
  <si>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</si>
  <si>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</si>
  <si>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- доходы от реализации  иного имущества, находящегося в собственности городских округов в части основных средств</t>
  </si>
  <si>
    <t>- доходы от продажи земельных участков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</si>
  <si>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</si>
  <si>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</si>
  <si>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</si>
  <si>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</si>
  <si>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</si>
  <si>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</si>
  <si>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</si>
  <si>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</si>
  <si>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</si>
  <si>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</si>
  <si>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</si>
  <si>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</si>
  <si>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</si>
  <si>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</si>
  <si>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</si>
  <si>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</si>
  <si>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</si>
  <si>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</si>
  <si>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</si>
  <si>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</si>
  <si>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</si>
  <si>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</si>
  <si>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</si>
  <si>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</si>
  <si>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</si>
  <si>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</si>
  <si>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</si>
  <si>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</si>
  <si>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</si>
  <si>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</si>
  <si>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</si>
  <si>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</si>
  <si>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</si>
  <si>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</si>
  <si>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</si>
  <si>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</si>
  <si>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</si>
  <si>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</si>
  <si>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</si>
  <si>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</si>
  <si>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</si>
  <si>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</si>
  <si>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</si>
  <si>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</si>
  <si>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</si>
  <si>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</si>
  <si>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</si>
  <si>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</si>
  <si>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</si>
  <si>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</si>
  <si>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</si>
  <si>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% роста</t>
  </si>
  <si>
    <t>% исполнения плана года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</si>
  <si>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</si>
  <si>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</si>
  <si>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</si>
  <si>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</si>
  <si>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- прочие доходы от использования имущества и прав, находящихся в государственной и муниципальной собственности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</si>
  <si>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</si>
  <si>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</si>
  <si>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</si>
  <si>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с доходов, полученных физ. лицами в соответствии со ст. 228 НК РФ</t>
  </si>
  <si>
    <t>- арендная плата и поступления от продажи права на заключение договоров аренды за земли, расположенные в границах городских округов, до разграничения гос. собственности на землю (за исключением земель, предназначенных для целей жилищного строительства)</t>
  </si>
  <si>
    <t>ПРОЧИЕ ДОХОДЫ ОТ ОКАЗАНИЯ ПЛАТНЫХ УСЛУГ (РАБОТ)</t>
  </si>
  <si>
    <t>ПРОЧИЕ ДОХОДЫ ОТ КОМПЕНСАЦИИ ЗАТРАТ БЮДЖЕТОВ ГОРОДСКИХ ОКРУГОВ</t>
  </si>
  <si>
    <t>Дорожное хозяйство (дорожные фонды)</t>
  </si>
  <si>
    <t>Д.В. Игумнов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</si>
  <si>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</si>
  <si>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госпошлина за регистрацию транспортных средств</t>
  </si>
  <si>
    <t>- грант "Спид"</t>
  </si>
  <si>
    <t xml:space="preserve"> </t>
  </si>
  <si>
    <t xml:space="preserve">налог, взимаемый в связи  с  применением патентной системы налогообложения
</t>
  </si>
  <si>
    <t>Обслуживание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</si>
  <si>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</si>
  <si>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</si>
  <si>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</si>
  <si>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</si>
  <si>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</si>
  <si>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Заместитель главы города - руководитель финансового управления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</si>
  <si>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частной практикой, адокатов, учредивших адвокатские кабинеты и других лиц, занимающихся частной практикой в соответствии со ст. 227.1 НК РФ</t>
  </si>
  <si>
    <t>ДОХОДЫ, ПОСТУПАЮЩИЕ В ПОРЯДКЕ ВОЗМЕЩЕНИЯ РАСХОДОВ, ПОНЕСЕННЫХ В СВЯЗИ С ЭКСПЛУАТАЦИЕЙ ИМУЩЕСТВА ГОРОДСКИХ ОКРУГОВ</t>
  </si>
  <si>
    <t>земельный налог с организаций</t>
  </si>
  <si>
    <t>земельный налог с физических лиц</t>
  </si>
  <si>
    <t>Земельный налог:</t>
  </si>
  <si>
    <t xml:space="preserve">  прочие межбюджетные трансферты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</si>
  <si>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</si>
  <si>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Дополнительное образование детей</t>
  </si>
  <si>
    <t>ПРОЧИЕ БЕЗВОЗМЕЗДНЫЕ ПОСТУПЛЕНИЯ ОТ НЕГОСУДАРСТВЕННЫХ ОРГАНИЗАЦИЙ</t>
  </si>
  <si>
    <t>доходы от сдачи в аренду имущества, составляющего казну городских округов (за исключением земельных участков)</t>
  </si>
  <si>
    <t>ПРОЧИЕ БЕЗВОЗМЕЗДНЫЕ ПОСТУПЛЕНИЯ В БЮДЖЕТЫ ГОРОДСКИХ ОКРУГОВ</t>
  </si>
  <si>
    <t>Другие вопросы в области охраны окружающей среды</t>
  </si>
  <si>
    <t>Охрана окружающей среды</t>
  </si>
  <si>
    <t>Факт за аналогичный период 2019 г.</t>
  </si>
  <si>
    <t>Охрана объектов растительного и животного мира и среды их обитания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</si>
  <si>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(1 16 01083)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</si>
  <si>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(1 16 01063)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</si>
  <si>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(1 16 01093)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</si>
  <si>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(1 16 01143)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</si>
  <si>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(1 16 01123)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</si>
  <si>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(1 16 01153)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</si>
  <si>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(1 16 01203)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</si>
  <si>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(1 16 02020)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</si>
  <si>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(1 16 07010)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</si>
  <si>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 (1 16 1010004)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</si>
  <si>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 (1 16 1012901)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</si>
  <si>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 1  января  2020  года (1 16 1012301)</t>
  </si>
  <si>
    <t xml:space="preserve">На 01.01.2020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</si>
  <si>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(1 16 01073)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</si>
  <si>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(1 16 01193)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</si>
  <si>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 (1 16 10031)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</si>
  <si>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(1 16 10032)</t>
  </si>
  <si>
    <t>Социальное обслуживание населения</t>
  </si>
  <si>
    <t xml:space="preserve"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 (1 16 01053)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</si>
  <si>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  (1 16 1106401)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</si>
  <si>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   (1 16 1105001)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</si>
  <si>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(1 16 01113)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</si>
  <si>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(1 16 01173)</t>
  </si>
  <si>
    <t>на 01 октября 2020 года</t>
  </si>
  <si>
    <t>План за 9 месяцев 2020 г.</t>
  </si>
  <si>
    <t>На  01.10.2020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</si>
</sst>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 applyProtection="1">
      <alignment horizontal="left" vertical="justify" wrapText="1"/>
      <protection locked="0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Alignment="1" applyProtection="1">
      <alignment horizontal="justify"/>
      <protection locked="0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justify" wrapText="1"/>
      <protection locked="0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2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/>
    </xf>
    <xf numFmtId="164" fontId="4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10" xfId="0" applyNumberFormat="1" applyFont="1" applyFill="1" applyBorder="1" applyAlignment="1" applyProtection="1">
      <alignment vertical="top" wrapText="1"/>
      <protection locked="0"/>
    </xf>
    <xf numFmtId="164" fontId="3" fillId="0" borderId="10" xfId="0" applyNumberFormat="1" applyFont="1" applyFill="1" applyBorder="1" applyAlignment="1" applyProtection="1">
      <alignment vertical="top" wrapText="1"/>
      <protection locked="0"/>
    </xf>
    <xf numFmtId="164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  <protection locked="0"/>
    </xf>
    <xf numFmtId="165" fontId="3" fillId="0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justify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top" wrapText="1"/>
      <protection/>
    </xf>
    <xf numFmtId="164" fontId="4" fillId="0" borderId="21" xfId="0" applyNumberFormat="1" applyFont="1" applyFill="1" applyBorder="1" applyAlignment="1" applyProtection="1">
      <alignment horizontal="center" vertical="top" wrapText="1"/>
      <protection/>
    </xf>
    <xf numFmtId="164" fontId="4" fillId="0" borderId="12" xfId="0" applyNumberFormat="1" applyFont="1" applyFill="1" applyBorder="1" applyAlignment="1">
      <alignment horizontal="center" vertical="top" wrapText="1"/>
    </xf>
    <xf numFmtId="164" fontId="4" fillId="0" borderId="21" xfId="0" applyNumberFormat="1" applyFont="1" applyFill="1" applyBorder="1" applyAlignment="1">
      <alignment horizontal="center" vertical="top" wrapText="1"/>
    </xf>
    <xf numFmtId="164" fontId="3" fillId="0" borderId="2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106">
      <selection activeCell="D120" sqref="D120"/>
    </sheetView>
  </sheetViews>
  <sheetFormatPr defaultColWidth="9.00390625" defaultRowHeight="12.75"/>
  <cols>
    <col min="1" max="1" width="44.875" style="28" customWidth="1"/>
    <col min="2" max="2" width="11.25390625" style="29" customWidth="1"/>
    <col min="3" max="3" width="13.125" style="29" customWidth="1"/>
    <col min="4" max="4" width="11.625" style="29" customWidth="1"/>
    <col min="5" max="5" width="12.75390625" style="29" customWidth="1"/>
    <col min="6" max="6" width="14.125" style="29" customWidth="1"/>
    <col min="7" max="7" width="12.00390625" style="29" customWidth="1"/>
    <col min="8" max="9" width="10.00390625" style="29" customWidth="1"/>
    <col min="10" max="14" width="9.125" style="28" customWidth="1"/>
    <col min="15" max="15" width="12.125" style="28" customWidth="1"/>
    <col min="16" max="16384" width="9.125" style="28" customWidth="1"/>
  </cols>
  <sheetData>
    <row r="1" spans="1:9" ht="23.25" customHeight="1">
      <c r="A1" s="56" t="s">
        <v>0</v>
      </c>
      <c r="B1" s="56"/>
      <c r="C1" s="56"/>
      <c r="D1" s="56"/>
      <c r="E1" s="56"/>
      <c r="F1" s="56"/>
      <c r="G1" s="56"/>
      <c r="H1" s="56"/>
      <c r="I1" s="45"/>
    </row>
    <row r="2" spans="1:9" ht="27" customHeight="1">
      <c r="A2" s="57" t="s">
        <v>142</v>
      </c>
      <c r="B2" s="57"/>
      <c r="C2" s="57"/>
      <c r="D2" s="57"/>
      <c r="E2" s="57"/>
      <c r="F2" s="57"/>
      <c r="G2" s="57"/>
      <c r="H2" s="57"/>
      <c r="I2" s="46"/>
    </row>
    <row r="3" spans="1:9" ht="5.25" customHeight="1" hidden="1">
      <c r="A3" s="58" t="s">
        <v>1</v>
      </c>
      <c r="B3" s="58"/>
      <c r="C3" s="58"/>
      <c r="D3" s="58"/>
      <c r="E3" s="58"/>
      <c r="F3" s="58"/>
      <c r="G3" s="58"/>
      <c r="H3" s="58"/>
      <c r="I3" s="47"/>
    </row>
    <row r="4" spans="1:9" ht="44.25" customHeight="1">
      <c r="A4" s="8" t="s">
        <v>2</v>
      </c>
      <c r="B4" s="23" t="s">
        <v>3</v>
      </c>
      <c r="C4" s="23" t="s">
        <v>143</v>
      </c>
      <c r="D4" s="23" t="s">
        <v>78</v>
      </c>
      <c r="E4" s="23" t="s">
        <v>77</v>
      </c>
      <c r="F4" s="23" t="s">
        <v>79</v>
      </c>
      <c r="G4" s="23" t="s">
        <v>117</v>
      </c>
      <c r="H4" s="24" t="s">
        <v>76</v>
      </c>
      <c r="I4" s="23" t="s">
        <v>81</v>
      </c>
    </row>
    <row r="5" spans="1:9" ht="18" customHeight="1" thickBot="1">
      <c r="A5" s="10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7">
        <v>8</v>
      </c>
      <c r="I5" s="48">
        <v>9</v>
      </c>
    </row>
    <row r="6" spans="1:9" ht="24.75" customHeight="1">
      <c r="A6" s="59" t="s">
        <v>4</v>
      </c>
      <c r="B6" s="60"/>
      <c r="C6" s="60"/>
      <c r="D6" s="60"/>
      <c r="E6" s="60"/>
      <c r="F6" s="60"/>
      <c r="G6" s="60"/>
      <c r="H6" s="60"/>
      <c r="I6" s="61"/>
    </row>
    <row r="7" spans="1:9" ht="12.75">
      <c r="A7" s="5" t="s">
        <v>5</v>
      </c>
      <c r="B7" s="32">
        <f>B8+B9</f>
        <v>366901.80000000005</v>
      </c>
      <c r="C7" s="32">
        <f>C8+C9</f>
        <v>261646.8</v>
      </c>
      <c r="D7" s="32">
        <f>D8+D9</f>
        <v>245840.59999999998</v>
      </c>
      <c r="E7" s="32">
        <f>$D:$D/$B:$B*100</f>
        <v>67.00446822555789</v>
      </c>
      <c r="F7" s="32">
        <f>$D:$D/$C:$C*100</f>
        <v>93.95895535508173</v>
      </c>
      <c r="G7" s="32">
        <f>G8+G9</f>
        <v>243992.00000000003</v>
      </c>
      <c r="H7" s="32">
        <f>$D:$D/$G:$G*100</f>
        <v>100.75764779173086</v>
      </c>
      <c r="I7" s="32">
        <f>I8+I9</f>
        <v>32841.5</v>
      </c>
    </row>
    <row r="8" spans="1:9" ht="25.5">
      <c r="A8" s="44" t="s">
        <v>6</v>
      </c>
      <c r="B8" s="33">
        <v>19269.6</v>
      </c>
      <c r="C8" s="33">
        <v>15419.6</v>
      </c>
      <c r="D8" s="33">
        <v>10270.5</v>
      </c>
      <c r="E8" s="32">
        <f>$D:$D/$B:$B*100</f>
        <v>53.298978702204515</v>
      </c>
      <c r="F8" s="32">
        <f>$D:$D/$C:$C*100</f>
        <v>66.6067861682534</v>
      </c>
      <c r="G8" s="33">
        <v>9776.2</v>
      </c>
      <c r="H8" s="32">
        <f>$D:$D/$G:$G*100</f>
        <v>105.05615678893638</v>
      </c>
      <c r="I8" s="33">
        <v>1781.3</v>
      </c>
    </row>
    <row r="9" spans="1:9" ht="12.75">
      <c r="A9" s="67" t="s">
        <v>80</v>
      </c>
      <c r="B9" s="64">
        <f>B11+B12+B13+B14</f>
        <v>347632.20000000007</v>
      </c>
      <c r="C9" s="64">
        <f>C11+C12+C13+C14</f>
        <v>246227.19999999998</v>
      </c>
      <c r="D9" s="64">
        <f>D11+D12+D13+D14</f>
        <v>235570.09999999998</v>
      </c>
      <c r="E9" s="62">
        <f>$D:$D/$B:$B*100</f>
        <v>67.76417719647372</v>
      </c>
      <c r="F9" s="64">
        <f>$D:$D/$C:$C*100</f>
        <v>95.67184291581108</v>
      </c>
      <c r="G9" s="64">
        <f>G11+G12+G13+G14</f>
        <v>234215.80000000002</v>
      </c>
      <c r="H9" s="62">
        <f>$D:$D/$G:$G*100</f>
        <v>100.5782274295756</v>
      </c>
      <c r="I9" s="64">
        <f>I11+I12+I13+I14</f>
        <v>31060.2</v>
      </c>
    </row>
    <row r="10" spans="1:9" ht="12.75">
      <c r="A10" s="68"/>
      <c r="B10" s="65"/>
      <c r="C10" s="65"/>
      <c r="D10" s="65"/>
      <c r="E10" s="63"/>
      <c r="F10" s="66"/>
      <c r="G10" s="65"/>
      <c r="H10" s="63"/>
      <c r="I10" s="65"/>
    </row>
    <row r="11" spans="1:9" ht="51" customHeight="1">
      <c r="A11" s="1" t="s">
        <v>85</v>
      </c>
      <c r="B11" s="34">
        <v>333369.5</v>
      </c>
      <c r="C11" s="34">
        <v>234629.5</v>
      </c>
      <c r="D11" s="34">
        <v>224276.3</v>
      </c>
      <c r="E11" s="35">
        <f aca="true" t="shared" si="0" ref="E11:E21">$D:$D/$B:$B*100</f>
        <v>67.27559059842007</v>
      </c>
      <c r="F11" s="35">
        <f aca="true" t="shared" si="1" ref="F11:F21">$D:$D/$C:$C*100</f>
        <v>95.58742613354245</v>
      </c>
      <c r="G11" s="34">
        <v>221563.6</v>
      </c>
      <c r="H11" s="35">
        <f aca="true" t="shared" si="2" ref="H11:H30">$D:$D/$G:$G*100</f>
        <v>101.22434370988735</v>
      </c>
      <c r="I11" s="34">
        <v>30076.7</v>
      </c>
    </row>
    <row r="12" spans="1:9" ht="89.25">
      <c r="A12" s="2" t="s">
        <v>104</v>
      </c>
      <c r="B12" s="34">
        <v>1327.4</v>
      </c>
      <c r="C12" s="34">
        <v>1147.4</v>
      </c>
      <c r="D12" s="34">
        <v>1081.4</v>
      </c>
      <c r="E12" s="35">
        <f t="shared" si="0"/>
        <v>81.46753051077295</v>
      </c>
      <c r="F12" s="35">
        <f t="shared" si="1"/>
        <v>94.24786473766777</v>
      </c>
      <c r="G12" s="34">
        <v>1068.6</v>
      </c>
      <c r="H12" s="35">
        <f t="shared" si="2"/>
        <v>101.19782893505523</v>
      </c>
      <c r="I12" s="34">
        <v>2.4</v>
      </c>
    </row>
    <row r="13" spans="1:9" ht="25.5">
      <c r="A13" s="3" t="s">
        <v>86</v>
      </c>
      <c r="B13" s="34">
        <v>1824.4</v>
      </c>
      <c r="C13" s="34">
        <v>1709.4</v>
      </c>
      <c r="D13" s="34">
        <v>1215.8</v>
      </c>
      <c r="E13" s="35">
        <f t="shared" si="0"/>
        <v>66.64108748081561</v>
      </c>
      <c r="F13" s="35">
        <f t="shared" si="1"/>
        <v>71.12437112437112</v>
      </c>
      <c r="G13" s="34">
        <v>1686.6</v>
      </c>
      <c r="H13" s="35">
        <f t="shared" si="2"/>
        <v>72.0858531957785</v>
      </c>
      <c r="I13" s="34">
        <v>100.1</v>
      </c>
    </row>
    <row r="14" spans="1:9" ht="65.25" customHeight="1">
      <c r="A14" s="6" t="s">
        <v>92</v>
      </c>
      <c r="B14" s="34">
        <v>11110.9</v>
      </c>
      <c r="C14" s="34">
        <v>8740.9</v>
      </c>
      <c r="D14" s="34">
        <v>8996.6</v>
      </c>
      <c r="E14" s="35">
        <f t="shared" si="0"/>
        <v>80.9709384478305</v>
      </c>
      <c r="F14" s="35">
        <f t="shared" si="1"/>
        <v>102.9253280554634</v>
      </c>
      <c r="G14" s="34">
        <v>9897</v>
      </c>
      <c r="H14" s="35">
        <f t="shared" si="2"/>
        <v>90.90229362433061</v>
      </c>
      <c r="I14" s="34">
        <v>881</v>
      </c>
    </row>
    <row r="15" spans="1:9" ht="39.75" customHeight="1">
      <c r="A15" s="25" t="s">
        <v>98</v>
      </c>
      <c r="B15" s="49">
        <f>B16+B17+B18+B19</f>
        <v>22655.7</v>
      </c>
      <c r="C15" s="49">
        <f>C16+C17+C18+C19</f>
        <v>16892.7</v>
      </c>
      <c r="D15" s="49">
        <f>D16+D17+D18+D19</f>
        <v>14948.3</v>
      </c>
      <c r="E15" s="32">
        <f t="shared" si="0"/>
        <v>65.9803051770636</v>
      </c>
      <c r="F15" s="32">
        <f t="shared" si="1"/>
        <v>88.48970265262508</v>
      </c>
      <c r="G15" s="49">
        <f>G16+G17+G18+G19</f>
        <v>16383.6</v>
      </c>
      <c r="H15" s="32">
        <f t="shared" si="2"/>
        <v>91.23941014184916</v>
      </c>
      <c r="I15" s="49">
        <f>I16+I17+I18+I19</f>
        <v>1965.8999999999996</v>
      </c>
    </row>
    <row r="16" spans="1:9" ht="37.5" customHeight="1">
      <c r="A16" s="9" t="s">
        <v>99</v>
      </c>
      <c r="B16" s="34">
        <v>10163.1</v>
      </c>
      <c r="C16" s="34">
        <v>7523.1</v>
      </c>
      <c r="D16" s="34">
        <v>6969</v>
      </c>
      <c r="E16" s="35">
        <f t="shared" si="0"/>
        <v>68.5715972488709</v>
      </c>
      <c r="F16" s="35">
        <f t="shared" si="1"/>
        <v>92.63468516967738</v>
      </c>
      <c r="G16" s="34">
        <v>7416.6</v>
      </c>
      <c r="H16" s="35">
        <f t="shared" si="2"/>
        <v>93.96488957204109</v>
      </c>
      <c r="I16" s="34">
        <v>912</v>
      </c>
    </row>
    <row r="17" spans="1:9" ht="56.25" customHeight="1">
      <c r="A17" s="9" t="s">
        <v>100</v>
      </c>
      <c r="B17" s="34">
        <v>51</v>
      </c>
      <c r="C17" s="34">
        <v>38</v>
      </c>
      <c r="D17" s="34">
        <v>48.1</v>
      </c>
      <c r="E17" s="35">
        <f t="shared" si="0"/>
        <v>94.31372549019608</v>
      </c>
      <c r="F17" s="35">
        <f t="shared" si="1"/>
        <v>126.57894736842105</v>
      </c>
      <c r="G17" s="34">
        <v>56.4</v>
      </c>
      <c r="H17" s="35">
        <f t="shared" si="2"/>
        <v>85.28368794326242</v>
      </c>
      <c r="I17" s="34">
        <v>6.8</v>
      </c>
    </row>
    <row r="18" spans="1:9" ht="55.5" customHeight="1">
      <c r="A18" s="9" t="s">
        <v>101</v>
      </c>
      <c r="B18" s="34">
        <v>13861.6</v>
      </c>
      <c r="C18" s="34">
        <v>10411.6</v>
      </c>
      <c r="D18" s="34">
        <v>9292.4</v>
      </c>
      <c r="E18" s="35">
        <f t="shared" si="0"/>
        <v>67.03699428637387</v>
      </c>
      <c r="F18" s="35">
        <f t="shared" si="1"/>
        <v>89.25045141957048</v>
      </c>
      <c r="G18" s="34">
        <v>10165</v>
      </c>
      <c r="H18" s="35">
        <f t="shared" si="2"/>
        <v>91.4156419085096</v>
      </c>
      <c r="I18" s="34">
        <v>1276.6</v>
      </c>
    </row>
    <row r="19" spans="1:9" ht="54" customHeight="1">
      <c r="A19" s="9" t="s">
        <v>102</v>
      </c>
      <c r="B19" s="34">
        <v>-1420</v>
      </c>
      <c r="C19" s="34">
        <v>-1080</v>
      </c>
      <c r="D19" s="34">
        <v>-1361.2</v>
      </c>
      <c r="E19" s="35">
        <f t="shared" si="0"/>
        <v>95.85915492957747</v>
      </c>
      <c r="F19" s="35">
        <f t="shared" si="1"/>
        <v>126.03703703703704</v>
      </c>
      <c r="G19" s="34">
        <v>-1254.4</v>
      </c>
      <c r="H19" s="35">
        <f t="shared" si="2"/>
        <v>108.5140306122449</v>
      </c>
      <c r="I19" s="34">
        <v>-229.5</v>
      </c>
    </row>
    <row r="20" spans="1:9" ht="12.75">
      <c r="A20" s="7" t="s">
        <v>8</v>
      </c>
      <c r="B20" s="49">
        <f>B21+B22+B23</f>
        <v>32475.7</v>
      </c>
      <c r="C20" s="49">
        <f>C21+C22+C23</f>
        <v>23501.2</v>
      </c>
      <c r="D20" s="49">
        <f>D21+D22+D23</f>
        <v>19586.100000000002</v>
      </c>
      <c r="E20" s="32">
        <f t="shared" si="0"/>
        <v>60.31001641227134</v>
      </c>
      <c r="F20" s="32">
        <f t="shared" si="1"/>
        <v>83.34085067996529</v>
      </c>
      <c r="G20" s="49">
        <f>G21+G22+G23</f>
        <v>24549.9</v>
      </c>
      <c r="H20" s="32">
        <f t="shared" si="2"/>
        <v>79.78077303777205</v>
      </c>
      <c r="I20" s="49">
        <f>I21+I22+I23</f>
        <v>797.4</v>
      </c>
    </row>
    <row r="21" spans="1:9" ht="12.75">
      <c r="A21" s="3" t="s">
        <v>9</v>
      </c>
      <c r="B21" s="34">
        <v>30811.2</v>
      </c>
      <c r="C21" s="34">
        <v>22691.2</v>
      </c>
      <c r="D21" s="34">
        <v>18729.7</v>
      </c>
      <c r="E21" s="35">
        <f t="shared" si="0"/>
        <v>60.78860933686452</v>
      </c>
      <c r="F21" s="35">
        <f t="shared" si="1"/>
        <v>82.54169017063884</v>
      </c>
      <c r="G21" s="34">
        <v>23755.4</v>
      </c>
      <c r="H21" s="35">
        <f t="shared" si="2"/>
        <v>78.8439681083038</v>
      </c>
      <c r="I21" s="34">
        <v>782.3</v>
      </c>
    </row>
    <row r="22" spans="1:9" ht="12.75">
      <c r="A22" s="3" t="s">
        <v>10</v>
      </c>
      <c r="B22" s="34">
        <v>0</v>
      </c>
      <c r="C22" s="34">
        <v>0</v>
      </c>
      <c r="D22" s="34">
        <v>0</v>
      </c>
      <c r="E22" s="35">
        <v>0</v>
      </c>
      <c r="F22" s="35">
        <v>0</v>
      </c>
      <c r="G22" s="34">
        <v>0</v>
      </c>
      <c r="H22" s="35" t="e">
        <f t="shared" si="2"/>
        <v>#DIV/0!</v>
      </c>
      <c r="I22" s="34">
        <v>0</v>
      </c>
    </row>
    <row r="23" spans="1:9" ht="27" customHeight="1">
      <c r="A23" s="3" t="s">
        <v>96</v>
      </c>
      <c r="B23" s="34">
        <v>1664.5</v>
      </c>
      <c r="C23" s="34">
        <v>810</v>
      </c>
      <c r="D23" s="34">
        <v>856.4</v>
      </c>
      <c r="E23" s="35">
        <f aca="true" t="shared" si="3" ref="E23:E30">$D:$D/$B:$B*100</f>
        <v>51.4508861519976</v>
      </c>
      <c r="F23" s="35">
        <f>$D:$D/$C:$C*100</f>
        <v>105.72839506172839</v>
      </c>
      <c r="G23" s="34">
        <v>794.5</v>
      </c>
      <c r="H23" s="35">
        <f t="shared" si="2"/>
        <v>107.79106356198866</v>
      </c>
      <c r="I23" s="34">
        <v>15.1</v>
      </c>
    </row>
    <row r="24" spans="1:9" ht="12.75">
      <c r="A24" s="7" t="s">
        <v>11</v>
      </c>
      <c r="B24" s="49">
        <f>$25:$25+$26:$26</f>
        <v>30998.6</v>
      </c>
      <c r="C24" s="49">
        <f>$25:$25+$26:$26</f>
        <v>16373</v>
      </c>
      <c r="D24" s="49">
        <f>$25:$25+$26:$26</f>
        <v>12275.599999999999</v>
      </c>
      <c r="E24" s="32">
        <f t="shared" si="3"/>
        <v>39.60049808701038</v>
      </c>
      <c r="F24" s="32">
        <f>$D:$D/$C:$C*100</f>
        <v>74.9746533927808</v>
      </c>
      <c r="G24" s="49">
        <f>$25:$25+$26:$26</f>
        <v>13317.099999999999</v>
      </c>
      <c r="H24" s="32">
        <f t="shared" si="2"/>
        <v>92.1792282103461</v>
      </c>
      <c r="I24" s="49">
        <f>$25:$25+$26:$26</f>
        <v>1191.9</v>
      </c>
    </row>
    <row r="25" spans="1:9" ht="12.75">
      <c r="A25" s="3" t="s">
        <v>12</v>
      </c>
      <c r="B25" s="34">
        <v>18095</v>
      </c>
      <c r="C25" s="34">
        <v>8250</v>
      </c>
      <c r="D25" s="34">
        <v>5916.8</v>
      </c>
      <c r="E25" s="35">
        <f t="shared" si="3"/>
        <v>32.698535507046145</v>
      </c>
      <c r="F25" s="35">
        <f>$D:$D/$C:$C*100</f>
        <v>71.71878787878788</v>
      </c>
      <c r="G25" s="34">
        <v>5426.2</v>
      </c>
      <c r="H25" s="35">
        <f t="shared" si="2"/>
        <v>109.04131804946371</v>
      </c>
      <c r="I25" s="34">
        <v>1000.3</v>
      </c>
    </row>
    <row r="26" spans="1:9" ht="12.75">
      <c r="A26" s="7" t="s">
        <v>108</v>
      </c>
      <c r="B26" s="33">
        <f aca="true" t="shared" si="4" ref="B26:G26">SUM(B27:B28)</f>
        <v>12903.6</v>
      </c>
      <c r="C26" s="33">
        <f>SUM(C27:C28)</f>
        <v>8123</v>
      </c>
      <c r="D26" s="33">
        <f t="shared" si="4"/>
        <v>6358.799999999999</v>
      </c>
      <c r="E26" s="32">
        <f t="shared" si="3"/>
        <v>49.27927090114386</v>
      </c>
      <c r="F26" s="33">
        <f t="shared" si="4"/>
        <v>158.24770898273252</v>
      </c>
      <c r="G26" s="33">
        <f t="shared" si="4"/>
        <v>7890.9</v>
      </c>
      <c r="H26" s="32">
        <f t="shared" si="2"/>
        <v>80.58396380640991</v>
      </c>
      <c r="I26" s="33">
        <f>SUM(I27:I28)</f>
        <v>191.60000000000002</v>
      </c>
    </row>
    <row r="27" spans="1:9" ht="12.75">
      <c r="A27" s="3" t="s">
        <v>106</v>
      </c>
      <c r="B27" s="34">
        <v>7963.3</v>
      </c>
      <c r="C27" s="34">
        <v>6383</v>
      </c>
      <c r="D27" s="34">
        <v>4956.4</v>
      </c>
      <c r="E27" s="35">
        <f t="shared" si="3"/>
        <v>62.24052842414576</v>
      </c>
      <c r="F27" s="35">
        <f>$D:$D/$C:$C*100</f>
        <v>77.65000783330723</v>
      </c>
      <c r="G27" s="34">
        <v>6341</v>
      </c>
      <c r="H27" s="35">
        <f t="shared" si="2"/>
        <v>78.16432739315566</v>
      </c>
      <c r="I27" s="34">
        <v>60.2</v>
      </c>
    </row>
    <row r="28" spans="1:9" ht="12.75">
      <c r="A28" s="3" t="s">
        <v>107</v>
      </c>
      <c r="B28" s="34">
        <v>4940.3</v>
      </c>
      <c r="C28" s="34">
        <v>1740</v>
      </c>
      <c r="D28" s="34">
        <v>1402.4</v>
      </c>
      <c r="E28" s="35">
        <f t="shared" si="3"/>
        <v>28.38694006436856</v>
      </c>
      <c r="F28" s="35">
        <f>$D:$D/$C:$C*100</f>
        <v>80.59770114942529</v>
      </c>
      <c r="G28" s="34">
        <v>1549.9</v>
      </c>
      <c r="H28" s="35">
        <f t="shared" si="2"/>
        <v>90.48325698432157</v>
      </c>
      <c r="I28" s="34">
        <v>131.4</v>
      </c>
    </row>
    <row r="29" spans="1:9" ht="12.75">
      <c r="A29" s="5" t="s">
        <v>13</v>
      </c>
      <c r="B29" s="49">
        <f>$30:$30+$32:$32</f>
        <v>12179</v>
      </c>
      <c r="C29" s="49">
        <f>$30:$30+$32:$32</f>
        <v>9159</v>
      </c>
      <c r="D29" s="49">
        <f>$30:$30+$32:$32</f>
        <v>8421.5</v>
      </c>
      <c r="E29" s="32">
        <f t="shared" si="3"/>
        <v>69.14771327695213</v>
      </c>
      <c r="F29" s="32">
        <f>$D:$D/$C:$C*100</f>
        <v>91.94781089638607</v>
      </c>
      <c r="G29" s="49">
        <f>$30:$30+$32:$32</f>
        <v>10376.3</v>
      </c>
      <c r="H29" s="32">
        <f t="shared" si="2"/>
        <v>81.16091477694361</v>
      </c>
      <c r="I29" s="49">
        <f>$30:$30+$32:$32</f>
        <v>1105.8</v>
      </c>
    </row>
    <row r="30" spans="1:9" ht="24.75" customHeight="1">
      <c r="A30" s="3" t="s">
        <v>14</v>
      </c>
      <c r="B30" s="34">
        <v>12054</v>
      </c>
      <c r="C30" s="34">
        <v>9034</v>
      </c>
      <c r="D30" s="34">
        <v>8386.5</v>
      </c>
      <c r="E30" s="35">
        <f t="shared" si="3"/>
        <v>69.57441513190642</v>
      </c>
      <c r="F30" s="35">
        <f>$D:$D/$C:$C*100</f>
        <v>92.83263227806066</v>
      </c>
      <c r="G30" s="34">
        <v>10186.3</v>
      </c>
      <c r="H30" s="35">
        <f t="shared" si="2"/>
        <v>82.33117029736019</v>
      </c>
      <c r="I30" s="34">
        <v>1105.8</v>
      </c>
    </row>
    <row r="31" spans="1:9" ht="12.75" customHeight="1" hidden="1">
      <c r="A31" s="4" t="s">
        <v>93</v>
      </c>
      <c r="B31" s="34"/>
      <c r="C31" s="34"/>
      <c r="D31" s="34"/>
      <c r="E31" s="35"/>
      <c r="F31" s="35"/>
      <c r="G31" s="34"/>
      <c r="H31" s="32"/>
      <c r="I31" s="34"/>
    </row>
    <row r="32" spans="1:9" ht="27" customHeight="1">
      <c r="A32" s="3" t="s">
        <v>15</v>
      </c>
      <c r="B32" s="34">
        <v>125</v>
      </c>
      <c r="C32" s="34">
        <v>125</v>
      </c>
      <c r="D32" s="34">
        <v>35</v>
      </c>
      <c r="E32" s="35">
        <f>$D:$D/$B:$B*100</f>
        <v>28.000000000000004</v>
      </c>
      <c r="F32" s="35">
        <f>$D:$D/$C:$C*100</f>
        <v>28.000000000000004</v>
      </c>
      <c r="G32" s="34">
        <v>190</v>
      </c>
      <c r="H32" s="35">
        <f>$D:$D/$G:$G*100</f>
        <v>18.421052631578945</v>
      </c>
      <c r="I32" s="34">
        <v>0</v>
      </c>
    </row>
    <row r="33" spans="1:9" ht="25.5">
      <c r="A33" s="7" t="s">
        <v>16</v>
      </c>
      <c r="B33" s="49">
        <f>$34:$34+$35:$35</f>
        <v>0</v>
      </c>
      <c r="C33" s="49">
        <f>$34:$34+$35:$35</f>
        <v>0</v>
      </c>
      <c r="D33" s="49">
        <f>$34:$34+$35:$35</f>
        <v>0</v>
      </c>
      <c r="E33" s="32">
        <v>0</v>
      </c>
      <c r="F33" s="32">
        <v>0</v>
      </c>
      <c r="G33" s="49">
        <f>$34:$34+$35:$35</f>
        <v>1.1</v>
      </c>
      <c r="H33" s="35">
        <v>0</v>
      </c>
      <c r="I33" s="49">
        <f>$34:$34+$35:$35</f>
        <v>0</v>
      </c>
    </row>
    <row r="34" spans="1:9" ht="25.5">
      <c r="A34" s="3" t="s">
        <v>17</v>
      </c>
      <c r="B34" s="34">
        <v>0</v>
      </c>
      <c r="C34" s="34">
        <v>0</v>
      </c>
      <c r="D34" s="34">
        <v>0</v>
      </c>
      <c r="E34" s="35">
        <v>0</v>
      </c>
      <c r="F34" s="35">
        <v>0</v>
      </c>
      <c r="G34" s="34">
        <v>0.9</v>
      </c>
      <c r="H34" s="35">
        <v>0</v>
      </c>
      <c r="I34" s="34">
        <v>0</v>
      </c>
    </row>
    <row r="35" spans="1:9" ht="25.5">
      <c r="A35" s="3" t="s">
        <v>18</v>
      </c>
      <c r="B35" s="34">
        <v>0</v>
      </c>
      <c r="C35" s="34">
        <v>0</v>
      </c>
      <c r="D35" s="34">
        <v>0</v>
      </c>
      <c r="E35" s="35">
        <v>0</v>
      </c>
      <c r="F35" s="35">
        <v>0</v>
      </c>
      <c r="G35" s="34">
        <v>0.2</v>
      </c>
      <c r="H35" s="35">
        <v>0</v>
      </c>
      <c r="I35" s="34">
        <v>0</v>
      </c>
    </row>
    <row r="36" spans="1:9" ht="38.25">
      <c r="A36" s="7" t="s">
        <v>19</v>
      </c>
      <c r="B36" s="49">
        <f>$37:$37+$38:$38+$40:$40+B39</f>
        <v>79258.4</v>
      </c>
      <c r="C36" s="49">
        <f>$37:$37+$38:$38+$40:$40+C39</f>
        <v>62178.4</v>
      </c>
      <c r="D36" s="49">
        <f>SUM(D37:D40)</f>
        <v>65881.3</v>
      </c>
      <c r="E36" s="32">
        <f aca="true" t="shared" si="5" ref="E36:E41">$D:$D/$B:$B*100</f>
        <v>83.12216749265694</v>
      </c>
      <c r="F36" s="32">
        <f>$D:$D/$C:$C*100</f>
        <v>105.95528350681265</v>
      </c>
      <c r="G36" s="49">
        <f>$37:$37+$38:$38+$40:$40+G39</f>
        <v>89087.20000000001</v>
      </c>
      <c r="H36" s="32">
        <f aca="true" t="shared" si="6" ref="H36:H41">$D:$D/$G:$G*100</f>
        <v>73.9514767553588</v>
      </c>
      <c r="I36" s="49">
        <f>SUM(I37:I40)</f>
        <v>9560.9</v>
      </c>
    </row>
    <row r="37" spans="1:9" ht="76.5">
      <c r="A37" s="4" t="s">
        <v>87</v>
      </c>
      <c r="B37" s="34">
        <v>50928.4</v>
      </c>
      <c r="C37" s="34">
        <v>41248.4</v>
      </c>
      <c r="D37" s="34">
        <v>40133.5</v>
      </c>
      <c r="E37" s="35">
        <f t="shared" si="5"/>
        <v>78.80377156949757</v>
      </c>
      <c r="F37" s="35">
        <f>$D:$D/$C:$C*100</f>
        <v>97.29710728173698</v>
      </c>
      <c r="G37" s="34">
        <v>67278.7</v>
      </c>
      <c r="H37" s="35">
        <f t="shared" si="6"/>
        <v>59.65260922104619</v>
      </c>
      <c r="I37" s="34">
        <v>7103.8</v>
      </c>
    </row>
    <row r="38" spans="1:9" ht="38.25">
      <c r="A38" s="3" t="s">
        <v>113</v>
      </c>
      <c r="B38" s="34">
        <v>22000</v>
      </c>
      <c r="C38" s="34">
        <v>16300</v>
      </c>
      <c r="D38" s="34">
        <v>19733.6</v>
      </c>
      <c r="E38" s="35">
        <f t="shared" si="5"/>
        <v>89.69818181818181</v>
      </c>
      <c r="F38" s="35">
        <f>$D:$D/$C:$C*100</f>
        <v>121.06503067484662</v>
      </c>
      <c r="G38" s="34">
        <v>17044.8</v>
      </c>
      <c r="H38" s="35">
        <f t="shared" si="6"/>
        <v>115.77489908945837</v>
      </c>
      <c r="I38" s="34">
        <v>1812.2</v>
      </c>
    </row>
    <row r="39" spans="1:9" ht="38.25">
      <c r="A39" s="4" t="s">
        <v>82</v>
      </c>
      <c r="B39" s="34">
        <v>6300</v>
      </c>
      <c r="C39" s="34">
        <v>4600</v>
      </c>
      <c r="D39" s="34">
        <v>6012.1</v>
      </c>
      <c r="E39" s="35">
        <f t="shared" si="5"/>
        <v>95.43015873015874</v>
      </c>
      <c r="F39" s="35">
        <f>$D:$D/$C:$C*100</f>
        <v>130.69782608695652</v>
      </c>
      <c r="G39" s="34">
        <v>4734.6</v>
      </c>
      <c r="H39" s="35">
        <f t="shared" si="6"/>
        <v>126.98221602669707</v>
      </c>
      <c r="I39" s="34">
        <v>644.9</v>
      </c>
    </row>
    <row r="40" spans="1:9" ht="12.75">
      <c r="A40" s="3" t="s">
        <v>20</v>
      </c>
      <c r="B40" s="34">
        <v>30</v>
      </c>
      <c r="C40" s="34">
        <v>30</v>
      </c>
      <c r="D40" s="34">
        <v>2.1</v>
      </c>
      <c r="E40" s="35">
        <f t="shared" si="5"/>
        <v>7.000000000000001</v>
      </c>
      <c r="F40" s="35">
        <v>0</v>
      </c>
      <c r="G40" s="34">
        <v>29.1</v>
      </c>
      <c r="H40" s="35">
        <f t="shared" si="6"/>
        <v>7.216494845360824</v>
      </c>
      <c r="I40" s="34">
        <v>0</v>
      </c>
    </row>
    <row r="41" spans="1:9" ht="25.5">
      <c r="A41" s="44" t="s">
        <v>21</v>
      </c>
      <c r="B41" s="33">
        <v>5351.7</v>
      </c>
      <c r="C41" s="33">
        <v>3741.5</v>
      </c>
      <c r="D41" s="33">
        <v>3783.7</v>
      </c>
      <c r="E41" s="32">
        <f t="shared" si="5"/>
        <v>70.70089877982697</v>
      </c>
      <c r="F41" s="32">
        <f>$D:$D/$C:$C*100</f>
        <v>101.12788988373647</v>
      </c>
      <c r="G41" s="33">
        <v>3759.8</v>
      </c>
      <c r="H41" s="32">
        <f t="shared" si="6"/>
        <v>100.63567211021862</v>
      </c>
      <c r="I41" s="33">
        <v>0.1</v>
      </c>
    </row>
    <row r="42" spans="1:9" ht="25.5">
      <c r="A42" s="11" t="s">
        <v>88</v>
      </c>
      <c r="B42" s="33">
        <v>0</v>
      </c>
      <c r="C42" s="33">
        <v>0</v>
      </c>
      <c r="D42" s="33">
        <v>0</v>
      </c>
      <c r="E42" s="32">
        <v>0</v>
      </c>
      <c r="F42" s="32">
        <v>0</v>
      </c>
      <c r="G42" s="33">
        <v>0</v>
      </c>
      <c r="H42" s="32">
        <v>0</v>
      </c>
      <c r="I42" s="33">
        <v>0</v>
      </c>
    </row>
    <row r="43" spans="1:9" ht="51">
      <c r="A43" s="11" t="s">
        <v>105</v>
      </c>
      <c r="B43" s="33">
        <v>357</v>
      </c>
      <c r="C43" s="33">
        <v>247</v>
      </c>
      <c r="D43" s="33">
        <v>271.7</v>
      </c>
      <c r="E43" s="32">
        <f aca="true" t="shared" si="7" ref="E43:E48">$D:$D/$B:$B*100</f>
        <v>76.1064425770308</v>
      </c>
      <c r="F43" s="32">
        <f aca="true" t="shared" si="8" ref="F43:F48">$D:$D/$C:$C*100</f>
        <v>109.99999999999999</v>
      </c>
      <c r="G43" s="33">
        <v>262.5</v>
      </c>
      <c r="H43" s="32">
        <f aca="true" t="shared" si="9" ref="H43:H48">$D:$D/$G:$G*100</f>
        <v>103.50476190476189</v>
      </c>
      <c r="I43" s="33">
        <v>33.3</v>
      </c>
    </row>
    <row r="44" spans="1:9" ht="25.5">
      <c r="A44" s="11" t="s">
        <v>89</v>
      </c>
      <c r="B44" s="33">
        <v>1255</v>
      </c>
      <c r="C44" s="33">
        <v>1025</v>
      </c>
      <c r="D44" s="33">
        <v>1357.8</v>
      </c>
      <c r="E44" s="32">
        <f t="shared" si="7"/>
        <v>108.19123505976096</v>
      </c>
      <c r="F44" s="32">
        <f t="shared" si="8"/>
        <v>132.46829268292683</v>
      </c>
      <c r="G44" s="33">
        <v>2211</v>
      </c>
      <c r="H44" s="32">
        <f t="shared" si="9"/>
        <v>61.41112618724559</v>
      </c>
      <c r="I44" s="33">
        <v>69.6</v>
      </c>
    </row>
    <row r="45" spans="1:9" ht="25.5">
      <c r="A45" s="7" t="s">
        <v>22</v>
      </c>
      <c r="B45" s="49">
        <f>$46:$46+$47:$47</f>
        <v>10560</v>
      </c>
      <c r="C45" s="49">
        <f>$46:$46+$47:$47</f>
        <v>8180</v>
      </c>
      <c r="D45" s="49">
        <f>$46:$46+$47:$47</f>
        <v>8192.7</v>
      </c>
      <c r="E45" s="32">
        <f t="shared" si="7"/>
        <v>77.58238636363637</v>
      </c>
      <c r="F45" s="32">
        <f t="shared" si="8"/>
        <v>100.15525672371639</v>
      </c>
      <c r="G45" s="49">
        <f>$46:$46+$47:$47</f>
        <v>20495.300000000003</v>
      </c>
      <c r="H45" s="32">
        <f t="shared" si="9"/>
        <v>39.97355491258971</v>
      </c>
      <c r="I45" s="49">
        <f>$46:$46+$47:$47</f>
        <v>695.5</v>
      </c>
    </row>
    <row r="46" spans="1:9" ht="38.25">
      <c r="A46" s="3" t="s">
        <v>23</v>
      </c>
      <c r="B46" s="34">
        <v>8160</v>
      </c>
      <c r="C46" s="34">
        <v>6260</v>
      </c>
      <c r="D46" s="34">
        <v>6466.8</v>
      </c>
      <c r="E46" s="35">
        <f t="shared" si="7"/>
        <v>79.25</v>
      </c>
      <c r="F46" s="35">
        <f t="shared" si="8"/>
        <v>103.3035143769968</v>
      </c>
      <c r="G46" s="34">
        <v>15443.7</v>
      </c>
      <c r="H46" s="35">
        <f t="shared" si="9"/>
        <v>41.873385263894015</v>
      </c>
      <c r="I46" s="34">
        <v>511.1</v>
      </c>
    </row>
    <row r="47" spans="1:9" ht="14.25" customHeight="1">
      <c r="A47" s="3" t="s">
        <v>24</v>
      </c>
      <c r="B47" s="34">
        <v>2400</v>
      </c>
      <c r="C47" s="34">
        <v>1920</v>
      </c>
      <c r="D47" s="34">
        <v>1725.9</v>
      </c>
      <c r="E47" s="35">
        <f t="shared" si="7"/>
        <v>71.9125</v>
      </c>
      <c r="F47" s="35">
        <f t="shared" si="8"/>
        <v>89.890625</v>
      </c>
      <c r="G47" s="34">
        <v>5051.6</v>
      </c>
      <c r="H47" s="35">
        <f t="shared" si="9"/>
        <v>34.16541293847494</v>
      </c>
      <c r="I47" s="34">
        <v>184.4</v>
      </c>
    </row>
    <row r="48" spans="1:9" ht="12.75">
      <c r="A48" s="44" t="s">
        <v>25</v>
      </c>
      <c r="B48" s="49">
        <f>SUM(B49:B69)</f>
        <v>8434</v>
      </c>
      <c r="C48" s="49">
        <f>SUM(C49:C69)</f>
        <v>6333.3</v>
      </c>
      <c r="D48" s="49">
        <f>SUM(D49:D69)</f>
        <v>3083.6</v>
      </c>
      <c r="E48" s="32">
        <f t="shared" si="7"/>
        <v>36.56153663741997</v>
      </c>
      <c r="F48" s="32">
        <f t="shared" si="8"/>
        <v>48.68867730882794</v>
      </c>
      <c r="G48" s="49">
        <v>7976</v>
      </c>
      <c r="H48" s="32">
        <f t="shared" si="9"/>
        <v>38.66098294884654</v>
      </c>
      <c r="I48" s="49">
        <f>SUM(I49:I69)</f>
        <v>165.20000000000005</v>
      </c>
    </row>
    <row r="49" spans="1:9" ht="63.75">
      <c r="A49" s="3" t="s">
        <v>137</v>
      </c>
      <c r="B49" s="50">
        <v>50</v>
      </c>
      <c r="C49" s="50">
        <v>36.2</v>
      </c>
      <c r="D49" s="50">
        <v>27</v>
      </c>
      <c r="E49" s="35"/>
      <c r="F49" s="35"/>
      <c r="G49" s="50"/>
      <c r="H49" s="35"/>
      <c r="I49" s="50">
        <v>0.7</v>
      </c>
    </row>
    <row r="50" spans="1:9" ht="107.25" customHeight="1">
      <c r="A50" s="3" t="s">
        <v>120</v>
      </c>
      <c r="B50" s="34">
        <v>400</v>
      </c>
      <c r="C50" s="34">
        <v>290</v>
      </c>
      <c r="D50" s="34">
        <v>111.7</v>
      </c>
      <c r="E50" s="35">
        <f>$D:$D/$B:$B*100</f>
        <v>27.925</v>
      </c>
      <c r="F50" s="35">
        <f>$D:$D/$C:$C*100</f>
        <v>38.51724137931035</v>
      </c>
      <c r="G50" s="34"/>
      <c r="H50" s="35"/>
      <c r="I50" s="34">
        <v>25.8</v>
      </c>
    </row>
    <row r="51" spans="1:9" ht="87" customHeight="1">
      <c r="A51" s="3" t="s">
        <v>132</v>
      </c>
      <c r="B51" s="34">
        <v>20</v>
      </c>
      <c r="C51" s="34">
        <v>12.1</v>
      </c>
      <c r="D51" s="34">
        <v>27.6</v>
      </c>
      <c r="E51" s="35">
        <v>0</v>
      </c>
      <c r="F51" s="35">
        <v>0</v>
      </c>
      <c r="G51" s="34"/>
      <c r="H51" s="35"/>
      <c r="I51" s="34">
        <v>1.2</v>
      </c>
    </row>
    <row r="52" spans="1:9" ht="94.5" customHeight="1">
      <c r="A52" s="3" t="s">
        <v>119</v>
      </c>
      <c r="B52" s="34">
        <v>620</v>
      </c>
      <c r="C52" s="34">
        <v>460</v>
      </c>
      <c r="D52" s="34">
        <v>408.5</v>
      </c>
      <c r="E52" s="35">
        <f>$D:$D/$B:$B*100</f>
        <v>65.88709677419354</v>
      </c>
      <c r="F52" s="35">
        <f>$D:$D/$C:$C*100</f>
        <v>88.80434782608695</v>
      </c>
      <c r="G52" s="34"/>
      <c r="H52" s="35"/>
      <c r="I52" s="34">
        <v>109.4</v>
      </c>
    </row>
    <row r="53" spans="1:9" ht="94.5" customHeight="1">
      <c r="A53" s="4" t="s">
        <v>121</v>
      </c>
      <c r="B53" s="34">
        <v>200</v>
      </c>
      <c r="C53" s="34">
        <v>160</v>
      </c>
      <c r="D53" s="34">
        <v>0</v>
      </c>
      <c r="E53" s="35">
        <f>$D:$D/$B:$B*100</f>
        <v>0</v>
      </c>
      <c r="F53" s="35">
        <f>$D:$D/$C:$C*100</f>
        <v>0</v>
      </c>
      <c r="G53" s="34"/>
      <c r="H53" s="35"/>
      <c r="I53" s="34">
        <v>0</v>
      </c>
    </row>
    <row r="54" spans="1:9" ht="85.5" customHeight="1">
      <c r="A54" s="4" t="s">
        <v>140</v>
      </c>
      <c r="B54" s="34">
        <v>0</v>
      </c>
      <c r="C54" s="34">
        <v>0</v>
      </c>
      <c r="D54" s="34">
        <v>1.3</v>
      </c>
      <c r="E54" s="35">
        <v>0</v>
      </c>
      <c r="F54" s="35">
        <v>0</v>
      </c>
      <c r="G54" s="34"/>
      <c r="H54" s="35"/>
      <c r="I54" s="34">
        <v>0</v>
      </c>
    </row>
    <row r="55" spans="1:9" ht="84.75" customHeight="1">
      <c r="A55" s="4" t="s">
        <v>123</v>
      </c>
      <c r="B55" s="34">
        <v>200</v>
      </c>
      <c r="C55" s="34">
        <v>145</v>
      </c>
      <c r="D55" s="34">
        <v>0</v>
      </c>
      <c r="E55" s="35">
        <f aca="true" t="shared" si="10" ref="E55:E62">$D:$D/$B:$B*100</f>
        <v>0</v>
      </c>
      <c r="F55" s="35">
        <f>$D:$D/$C:$C*100</f>
        <v>0</v>
      </c>
      <c r="G55" s="34"/>
      <c r="H55" s="35"/>
      <c r="I55" s="34">
        <v>0</v>
      </c>
    </row>
    <row r="56" spans="1:9" ht="106.5" customHeight="1">
      <c r="A56" s="4" t="s">
        <v>122</v>
      </c>
      <c r="B56" s="34">
        <v>550</v>
      </c>
      <c r="C56" s="34">
        <v>435</v>
      </c>
      <c r="D56" s="34">
        <v>135</v>
      </c>
      <c r="E56" s="35">
        <f t="shared" si="10"/>
        <v>24.545454545454547</v>
      </c>
      <c r="F56" s="35">
        <f>$D:$D/$C:$C*100</f>
        <v>31.03448275862069</v>
      </c>
      <c r="G56" s="34"/>
      <c r="H56" s="35"/>
      <c r="I56" s="34">
        <v>30</v>
      </c>
    </row>
    <row r="57" spans="1:9" ht="118.5" customHeight="1">
      <c r="A57" s="3" t="s">
        <v>124</v>
      </c>
      <c r="B57" s="34">
        <v>30</v>
      </c>
      <c r="C57" s="34">
        <v>25</v>
      </c>
      <c r="D57" s="34">
        <v>13.5</v>
      </c>
      <c r="E57" s="35">
        <f t="shared" si="10"/>
        <v>45</v>
      </c>
      <c r="F57" s="35">
        <v>0</v>
      </c>
      <c r="G57" s="34"/>
      <c r="H57" s="35"/>
      <c r="I57" s="34">
        <v>1.4</v>
      </c>
    </row>
    <row r="58" spans="1:9" ht="97.5" customHeight="1">
      <c r="A58" s="3" t="s">
        <v>141</v>
      </c>
      <c r="B58" s="34">
        <v>30</v>
      </c>
      <c r="C58" s="34">
        <v>20</v>
      </c>
      <c r="D58" s="34">
        <v>1</v>
      </c>
      <c r="E58" s="35">
        <f t="shared" si="10"/>
        <v>3.3333333333333335</v>
      </c>
      <c r="F58" s="35"/>
      <c r="G58" s="34"/>
      <c r="H58" s="35"/>
      <c r="I58" s="34">
        <v>0</v>
      </c>
    </row>
    <row r="59" spans="1:9" ht="90" customHeight="1">
      <c r="A59" s="3" t="s">
        <v>133</v>
      </c>
      <c r="B59" s="34">
        <v>400</v>
      </c>
      <c r="C59" s="34">
        <v>315</v>
      </c>
      <c r="D59" s="34">
        <v>212.3</v>
      </c>
      <c r="E59" s="35">
        <f t="shared" si="10"/>
        <v>53.075</v>
      </c>
      <c r="F59" s="35">
        <v>0</v>
      </c>
      <c r="G59" s="34"/>
      <c r="H59" s="35"/>
      <c r="I59" s="34">
        <v>10.6</v>
      </c>
    </row>
    <row r="60" spans="1:9" ht="91.5" customHeight="1">
      <c r="A60" s="3" t="s">
        <v>125</v>
      </c>
      <c r="B60" s="34">
        <v>1000</v>
      </c>
      <c r="C60" s="34">
        <v>710</v>
      </c>
      <c r="D60" s="34">
        <v>140.4</v>
      </c>
      <c r="E60" s="35">
        <f t="shared" si="10"/>
        <v>14.04</v>
      </c>
      <c r="F60" s="35">
        <f>$D:$D/$C:$C*100</f>
        <v>19.774647887323944</v>
      </c>
      <c r="G60" s="34"/>
      <c r="H60" s="35"/>
      <c r="I60" s="34">
        <v>25.5</v>
      </c>
    </row>
    <row r="61" spans="1:9" ht="61.5" customHeight="1">
      <c r="A61" s="3" t="s">
        <v>126</v>
      </c>
      <c r="B61" s="34">
        <v>30</v>
      </c>
      <c r="C61" s="34">
        <v>21</v>
      </c>
      <c r="D61" s="34">
        <v>27.5</v>
      </c>
      <c r="E61" s="35">
        <f t="shared" si="10"/>
        <v>91.66666666666666</v>
      </c>
      <c r="F61" s="35">
        <f>$D:$D/$C:$C*100</f>
        <v>130.95238095238096</v>
      </c>
      <c r="G61" s="34"/>
      <c r="H61" s="35"/>
      <c r="I61" s="34">
        <v>0.5</v>
      </c>
    </row>
    <row r="62" spans="1:9" ht="85.5" customHeight="1">
      <c r="A62" s="3" t="s">
        <v>127</v>
      </c>
      <c r="B62" s="34">
        <v>1974</v>
      </c>
      <c r="C62" s="34">
        <v>1234</v>
      </c>
      <c r="D62" s="34">
        <v>509.5</v>
      </c>
      <c r="E62" s="35">
        <f t="shared" si="10"/>
        <v>25.81053698074975</v>
      </c>
      <c r="F62" s="35">
        <f>$D:$D/$C:$C*100</f>
        <v>41.28849270664506</v>
      </c>
      <c r="G62" s="34"/>
      <c r="H62" s="35"/>
      <c r="I62" s="34">
        <v>4.8</v>
      </c>
    </row>
    <row r="63" spans="1:9" ht="59.25" customHeight="1">
      <c r="A63" s="3" t="s">
        <v>134</v>
      </c>
      <c r="B63" s="34">
        <v>0</v>
      </c>
      <c r="C63" s="34">
        <v>0</v>
      </c>
      <c r="D63" s="34">
        <v>52.2</v>
      </c>
      <c r="E63" s="35">
        <v>0</v>
      </c>
      <c r="F63" s="35">
        <v>0</v>
      </c>
      <c r="G63" s="34"/>
      <c r="H63" s="35"/>
      <c r="I63" s="34">
        <v>0</v>
      </c>
    </row>
    <row r="64" spans="1:9" ht="85.5" customHeight="1">
      <c r="A64" s="3" t="s">
        <v>135</v>
      </c>
      <c r="B64" s="34">
        <v>0</v>
      </c>
      <c r="C64" s="34">
        <v>0</v>
      </c>
      <c r="D64" s="34">
        <v>41.5</v>
      </c>
      <c r="E64" s="35">
        <v>0</v>
      </c>
      <c r="F64" s="35">
        <v>0</v>
      </c>
      <c r="G64" s="34"/>
      <c r="H64" s="35"/>
      <c r="I64" s="34">
        <v>2.3</v>
      </c>
    </row>
    <row r="65" spans="1:9" ht="62.25" customHeight="1">
      <c r="A65" s="3" t="s">
        <v>128</v>
      </c>
      <c r="B65" s="34">
        <v>0</v>
      </c>
      <c r="C65" s="34">
        <v>0</v>
      </c>
      <c r="D65" s="34">
        <v>30</v>
      </c>
      <c r="E65" s="35">
        <v>0</v>
      </c>
      <c r="F65" s="35">
        <v>0</v>
      </c>
      <c r="G65" s="34"/>
      <c r="H65" s="35"/>
      <c r="I65" s="34">
        <v>0</v>
      </c>
    </row>
    <row r="66" spans="1:9" ht="79.5" customHeight="1">
      <c r="A66" s="3" t="s">
        <v>130</v>
      </c>
      <c r="B66" s="34">
        <v>2280</v>
      </c>
      <c r="C66" s="34">
        <v>1920</v>
      </c>
      <c r="D66" s="34">
        <v>1095.5</v>
      </c>
      <c r="E66" s="35">
        <f>$D:$D/$B:$B*100</f>
        <v>48.04824561403509</v>
      </c>
      <c r="F66" s="35">
        <f>$D:$D/$C:$C*100</f>
        <v>57.057291666666664</v>
      </c>
      <c r="G66" s="34"/>
      <c r="H66" s="35"/>
      <c r="I66" s="34">
        <v>-58.8</v>
      </c>
    </row>
    <row r="67" spans="1:13" ht="80.25" customHeight="1">
      <c r="A67" s="3" t="s">
        <v>129</v>
      </c>
      <c r="B67" s="34">
        <v>650</v>
      </c>
      <c r="C67" s="34">
        <v>550</v>
      </c>
      <c r="D67" s="34">
        <v>239.7</v>
      </c>
      <c r="E67" s="35">
        <f>$D:$D/$B:$B*100</f>
        <v>36.87692307692308</v>
      </c>
      <c r="F67" s="35">
        <f>$D:$D/$C:$C*100</f>
        <v>43.58181818181818</v>
      </c>
      <c r="G67" s="34"/>
      <c r="H67" s="35"/>
      <c r="I67" s="34">
        <v>11.8</v>
      </c>
      <c r="M67" s="40"/>
    </row>
    <row r="68" spans="1:13" ht="109.5" customHeight="1">
      <c r="A68" s="3" t="s">
        <v>139</v>
      </c>
      <c r="B68" s="34">
        <v>0</v>
      </c>
      <c r="C68" s="34">
        <v>0</v>
      </c>
      <c r="D68" s="34">
        <v>3</v>
      </c>
      <c r="E68" s="35"/>
      <c r="F68" s="35"/>
      <c r="G68" s="34"/>
      <c r="H68" s="35"/>
      <c r="I68" s="34">
        <v>0</v>
      </c>
      <c r="M68" s="40"/>
    </row>
    <row r="69" spans="1:13" ht="72.75" customHeight="1">
      <c r="A69" s="3" t="s">
        <v>138</v>
      </c>
      <c r="B69" s="34">
        <v>0</v>
      </c>
      <c r="C69" s="34">
        <v>0</v>
      </c>
      <c r="D69" s="34">
        <v>6.4</v>
      </c>
      <c r="E69" s="35">
        <v>0</v>
      </c>
      <c r="F69" s="35">
        <v>0</v>
      </c>
      <c r="G69" s="34"/>
      <c r="H69" s="35"/>
      <c r="I69" s="34">
        <v>0</v>
      </c>
      <c r="M69" s="40"/>
    </row>
    <row r="70" spans="1:9" ht="12.75">
      <c r="A70" s="5" t="s">
        <v>26</v>
      </c>
      <c r="B70" s="33">
        <v>0</v>
      </c>
      <c r="C70" s="33">
        <v>0</v>
      </c>
      <c r="D70" s="33">
        <v>-84.6</v>
      </c>
      <c r="E70" s="32">
        <v>0</v>
      </c>
      <c r="F70" s="32">
        <v>0</v>
      </c>
      <c r="G70" s="33">
        <v>16.7</v>
      </c>
      <c r="H70" s="32">
        <v>0</v>
      </c>
      <c r="I70" s="33">
        <v>83.9</v>
      </c>
    </row>
    <row r="71" spans="1:9" ht="12.75">
      <c r="A71" s="7" t="s">
        <v>27</v>
      </c>
      <c r="B71" s="49">
        <f>B70+B48+B45+B41+B36+B33+B29+B24+B20+B7+B42+B43+B44+B15</f>
        <v>570426.9</v>
      </c>
      <c r="C71" s="49">
        <f>C70+C48+C45+C41+C36+C33+C29+C24+C20+C7+C42+C43+C44+C15</f>
        <v>409277.89999999997</v>
      </c>
      <c r="D71" s="49">
        <f>D70+D48+D45+D41+D36+D33+D29+D24+D20+D7+D42+D43+D44+D15</f>
        <v>383558.3</v>
      </c>
      <c r="E71" s="32">
        <f aca="true" t="shared" si="11" ref="E71:E77">$D:$D/$B:$B*100</f>
        <v>67.2405701764766</v>
      </c>
      <c r="F71" s="32">
        <f aca="true" t="shared" si="12" ref="F71:F77">$D:$D/$C:$C*100</f>
        <v>93.71585907765848</v>
      </c>
      <c r="G71" s="49">
        <f>G70+G48+G45+G41+G36+G33+G29+G24+G20+G7+G42+G43+G44+G15</f>
        <v>432428.5</v>
      </c>
      <c r="H71" s="32">
        <f aca="true" t="shared" si="13" ref="H71:H77">$D:$D/$G:$G*100</f>
        <v>88.698663478471</v>
      </c>
      <c r="I71" s="49">
        <f>I70+I48+I45+I41+I36+I33+I29+I24+I20+I7+I42+I43+I44+I15</f>
        <v>48511</v>
      </c>
    </row>
    <row r="72" spans="1:9" ht="12.75">
      <c r="A72" s="7" t="s">
        <v>28</v>
      </c>
      <c r="B72" s="49">
        <f>B73+B78+B79+B80+B81</f>
        <v>1896556.6999999997</v>
      </c>
      <c r="C72" s="49">
        <f>C73+C78+C79+C80+C81</f>
        <v>1291235.9</v>
      </c>
      <c r="D72" s="49">
        <f>D73+D78+D79+D80+D81</f>
        <v>1013599</v>
      </c>
      <c r="E72" s="32">
        <f t="shared" si="11"/>
        <v>53.44417069102126</v>
      </c>
      <c r="F72" s="32">
        <f t="shared" si="12"/>
        <v>78.49835959486568</v>
      </c>
      <c r="G72" s="49">
        <f>G73+G78+G79+G80+G81</f>
        <v>1071097.9999999998</v>
      </c>
      <c r="H72" s="32">
        <f t="shared" si="13"/>
        <v>94.63177038889067</v>
      </c>
      <c r="I72" s="49">
        <f>I73+I78+I79+I80+I81</f>
        <v>104835.2</v>
      </c>
    </row>
    <row r="73" spans="1:9" ht="25.5">
      <c r="A73" s="7" t="s">
        <v>29</v>
      </c>
      <c r="B73" s="49">
        <f>SUM(B74:B77)</f>
        <v>1829624.6999999997</v>
      </c>
      <c r="C73" s="49">
        <f>SUM(C74:C77)</f>
        <v>1296426.5</v>
      </c>
      <c r="D73" s="49">
        <f>SUM(D74:D77)</f>
        <v>1019254.6</v>
      </c>
      <c r="E73" s="32">
        <f t="shared" si="11"/>
        <v>55.70839746533812</v>
      </c>
      <c r="F73" s="32">
        <f t="shared" si="12"/>
        <v>78.62031515091677</v>
      </c>
      <c r="G73" s="49">
        <f>$74:$74+$75:$75+$76:$76+G77</f>
        <v>1070456.0999999999</v>
      </c>
      <c r="H73" s="32">
        <f t="shared" si="13"/>
        <v>95.21685195684346</v>
      </c>
      <c r="I73" s="49">
        <f>SUM(I74:I77)</f>
        <v>104791.4</v>
      </c>
    </row>
    <row r="74" spans="1:9" ht="12.75">
      <c r="A74" s="3" t="s">
        <v>30</v>
      </c>
      <c r="B74" s="34">
        <v>444863.1</v>
      </c>
      <c r="C74" s="34">
        <v>332775.9</v>
      </c>
      <c r="D74" s="34">
        <v>254584.2</v>
      </c>
      <c r="E74" s="35">
        <f t="shared" si="11"/>
        <v>57.22753808980786</v>
      </c>
      <c r="F74" s="35">
        <f t="shared" si="12"/>
        <v>76.5031962951644</v>
      </c>
      <c r="G74" s="34">
        <v>265664.3</v>
      </c>
      <c r="H74" s="35">
        <f t="shared" si="13"/>
        <v>95.8292853048001</v>
      </c>
      <c r="I74" s="34">
        <v>33894</v>
      </c>
    </row>
    <row r="75" spans="1:9" ht="12.75">
      <c r="A75" s="3" t="s">
        <v>31</v>
      </c>
      <c r="B75" s="34">
        <v>534104.6</v>
      </c>
      <c r="C75" s="34">
        <v>356370.9</v>
      </c>
      <c r="D75" s="34">
        <v>201614.8</v>
      </c>
      <c r="E75" s="35">
        <f t="shared" si="11"/>
        <v>37.74818640393661</v>
      </c>
      <c r="F75" s="35">
        <f t="shared" si="12"/>
        <v>56.574428495704886</v>
      </c>
      <c r="G75" s="34">
        <v>186671.2</v>
      </c>
      <c r="H75" s="35">
        <f t="shared" si="13"/>
        <v>108.00530558543578</v>
      </c>
      <c r="I75" s="34">
        <v>36954.8</v>
      </c>
    </row>
    <row r="76" spans="1:9" ht="12.75">
      <c r="A76" s="3" t="s">
        <v>32</v>
      </c>
      <c r="B76" s="34">
        <v>832992.1</v>
      </c>
      <c r="C76" s="34">
        <v>605785.6</v>
      </c>
      <c r="D76" s="34">
        <v>561617.2</v>
      </c>
      <c r="E76" s="35">
        <f t="shared" si="11"/>
        <v>67.42167182617939</v>
      </c>
      <c r="F76" s="35">
        <f t="shared" si="12"/>
        <v>92.70890559300187</v>
      </c>
      <c r="G76" s="34">
        <v>615126.9</v>
      </c>
      <c r="H76" s="35">
        <f t="shared" si="13"/>
        <v>91.30103073040699</v>
      </c>
      <c r="I76" s="34">
        <v>33942.6</v>
      </c>
    </row>
    <row r="77" spans="1:9" ht="12.75">
      <c r="A77" s="3" t="s">
        <v>109</v>
      </c>
      <c r="B77" s="34">
        <v>17664.9</v>
      </c>
      <c r="C77" s="34">
        <v>1494.1</v>
      </c>
      <c r="D77" s="34">
        <v>1438.4</v>
      </c>
      <c r="E77" s="35">
        <f t="shared" si="11"/>
        <v>8.142701062559086</v>
      </c>
      <c r="F77" s="35">
        <f t="shared" si="12"/>
        <v>96.27200321263638</v>
      </c>
      <c r="G77" s="34">
        <v>2993.7</v>
      </c>
      <c r="H77" s="35">
        <f t="shared" si="13"/>
        <v>48.047566556435186</v>
      </c>
      <c r="I77" s="34">
        <v>0</v>
      </c>
    </row>
    <row r="78" spans="1:9" ht="30" customHeight="1">
      <c r="A78" s="7" t="s">
        <v>112</v>
      </c>
      <c r="B78" s="33">
        <v>1804.5</v>
      </c>
      <c r="C78" s="33">
        <v>1804.5</v>
      </c>
      <c r="D78" s="33">
        <v>1591.4</v>
      </c>
      <c r="E78" s="32">
        <v>0</v>
      </c>
      <c r="F78" s="32">
        <v>0</v>
      </c>
      <c r="G78" s="33">
        <v>2923.2</v>
      </c>
      <c r="H78" s="32">
        <v>0</v>
      </c>
      <c r="I78" s="33">
        <v>50</v>
      </c>
    </row>
    <row r="79" spans="1:9" ht="30" customHeight="1">
      <c r="A79" s="7" t="s">
        <v>114</v>
      </c>
      <c r="B79" s="33">
        <v>72122.6</v>
      </c>
      <c r="C79" s="33">
        <v>0</v>
      </c>
      <c r="D79" s="33">
        <v>270</v>
      </c>
      <c r="E79" s="32">
        <v>0</v>
      </c>
      <c r="F79" s="32">
        <v>0</v>
      </c>
      <c r="G79" s="33">
        <v>14</v>
      </c>
      <c r="H79" s="32">
        <v>0</v>
      </c>
      <c r="I79" s="33">
        <v>0</v>
      </c>
    </row>
    <row r="80" spans="1:9" ht="66.75" customHeight="1">
      <c r="A80" s="7" t="s">
        <v>110</v>
      </c>
      <c r="B80" s="33">
        <v>0</v>
      </c>
      <c r="C80" s="33">
        <v>0</v>
      </c>
      <c r="D80" s="33">
        <v>18.6</v>
      </c>
      <c r="E80" s="35">
        <v>0</v>
      </c>
      <c r="F80" s="35">
        <v>0</v>
      </c>
      <c r="G80" s="33">
        <v>52.7</v>
      </c>
      <c r="H80" s="35">
        <v>0</v>
      </c>
      <c r="I80" s="33">
        <v>0</v>
      </c>
    </row>
    <row r="81" spans="1:9" ht="24.75" customHeight="1">
      <c r="A81" s="7" t="s">
        <v>34</v>
      </c>
      <c r="B81" s="33">
        <v>-6995.1</v>
      </c>
      <c r="C81" s="33">
        <v>-6995.1</v>
      </c>
      <c r="D81" s="33">
        <v>-7535.6</v>
      </c>
      <c r="E81" s="32">
        <v>0</v>
      </c>
      <c r="F81" s="32">
        <v>0</v>
      </c>
      <c r="G81" s="33">
        <v>-2348</v>
      </c>
      <c r="H81" s="32">
        <f>$D:$D/$G:$G*100</f>
        <v>320.9369676320273</v>
      </c>
      <c r="I81" s="33">
        <v>-6.2</v>
      </c>
    </row>
    <row r="82" spans="1:9" ht="23.25" customHeight="1">
      <c r="A82" s="5" t="s">
        <v>33</v>
      </c>
      <c r="B82" s="49">
        <f>B72+B71</f>
        <v>2466983.5999999996</v>
      </c>
      <c r="C82" s="49">
        <f>C72+C71</f>
        <v>1700513.7999999998</v>
      </c>
      <c r="D82" s="49">
        <f>D72+D71</f>
        <v>1397157.3</v>
      </c>
      <c r="E82" s="32">
        <f>$D:$D/$B:$B*100</f>
        <v>56.63423542823715</v>
      </c>
      <c r="F82" s="32">
        <f>$D:$D/$C:$C*100</f>
        <v>82.16089160817161</v>
      </c>
      <c r="G82" s="49">
        <f>G72+G71</f>
        <v>1503526.4999999998</v>
      </c>
      <c r="H82" s="32">
        <f>$D:$D/$G:$G*100</f>
        <v>92.92535249628125</v>
      </c>
      <c r="I82" s="49">
        <f>I72+I71</f>
        <v>153346.2</v>
      </c>
    </row>
    <row r="83" spans="1:9" ht="24" customHeight="1">
      <c r="A83" s="53" t="s">
        <v>35</v>
      </c>
      <c r="B83" s="54"/>
      <c r="C83" s="54"/>
      <c r="D83" s="54"/>
      <c r="E83" s="54"/>
      <c r="F83" s="54"/>
      <c r="G83" s="54"/>
      <c r="H83" s="54"/>
      <c r="I83" s="55"/>
    </row>
    <row r="84" spans="1:9" ht="12.75">
      <c r="A84" s="12" t="s">
        <v>36</v>
      </c>
      <c r="B84" s="49">
        <f>B85+B86+B87+B88+B89+B90+B91+B92</f>
        <v>252074</v>
      </c>
      <c r="C84" s="49">
        <f>C85+C86+C87+C88+C89+C90+C91+C92</f>
        <v>178761.2</v>
      </c>
      <c r="D84" s="49">
        <f>D85+D86+D87+D88+D89+D90+D91+D92</f>
        <v>160618.5</v>
      </c>
      <c r="E84" s="32">
        <f>$D:$D/$B:$B*100</f>
        <v>63.7187889270611</v>
      </c>
      <c r="F84" s="32">
        <f>$D:$D/$C:$C*100</f>
        <v>89.85087367952329</v>
      </c>
      <c r="G84" s="49">
        <f>G85+G86+G87+G88+G89+G90+G91+G92</f>
        <v>137711.3</v>
      </c>
      <c r="H84" s="32">
        <f>$D:$D/$G:$G*100</f>
        <v>116.63421955932446</v>
      </c>
      <c r="I84" s="49">
        <f>I85+I86+I87+I88+I89+I90+I91+I92</f>
        <v>15619.3</v>
      </c>
    </row>
    <row r="85" spans="1:9" ht="12.75">
      <c r="A85" s="13" t="s">
        <v>37</v>
      </c>
      <c r="B85" s="50">
        <v>2508.8</v>
      </c>
      <c r="C85" s="50">
        <v>1691.8</v>
      </c>
      <c r="D85" s="50">
        <v>1651.7</v>
      </c>
      <c r="E85" s="35">
        <f>$D:$D/$B:$B*100</f>
        <v>65.83625637755102</v>
      </c>
      <c r="F85" s="35">
        <f>$D:$D/$C:$C*100</f>
        <v>97.6297434684951</v>
      </c>
      <c r="G85" s="50">
        <v>1552</v>
      </c>
      <c r="H85" s="35">
        <f>$D:$D/$G:$G*100</f>
        <v>106.42396907216497</v>
      </c>
      <c r="I85" s="50">
        <v>246.4</v>
      </c>
    </row>
    <row r="86" spans="1:9" ht="14.25" customHeight="1">
      <c r="A86" s="13" t="s">
        <v>38</v>
      </c>
      <c r="B86" s="50">
        <v>7665.7</v>
      </c>
      <c r="C86" s="50">
        <v>6027.5</v>
      </c>
      <c r="D86" s="50">
        <v>5075.4</v>
      </c>
      <c r="E86" s="35">
        <f>$D:$D/$B:$B*100</f>
        <v>66.20921768396884</v>
      </c>
      <c r="F86" s="35">
        <f>$D:$D/$C:$C*100</f>
        <v>84.20406470344255</v>
      </c>
      <c r="G86" s="50">
        <v>4325.3</v>
      </c>
      <c r="H86" s="35">
        <f>$D:$D/$G:$G*100</f>
        <v>117.342149677479</v>
      </c>
      <c r="I86" s="50">
        <v>915.4</v>
      </c>
    </row>
    <row r="87" spans="1:9" ht="25.5">
      <c r="A87" s="13" t="s">
        <v>39</v>
      </c>
      <c r="B87" s="50">
        <v>49649.2</v>
      </c>
      <c r="C87" s="50">
        <v>37332.9</v>
      </c>
      <c r="D87" s="50">
        <v>32555.3</v>
      </c>
      <c r="E87" s="35">
        <f>$D:$D/$B:$B*100</f>
        <v>65.57064363574841</v>
      </c>
      <c r="F87" s="35">
        <f>$D:$D/$C:$C*100</f>
        <v>87.2027086028677</v>
      </c>
      <c r="G87" s="50">
        <v>25913.7</v>
      </c>
      <c r="H87" s="35">
        <f>$D:$D/$G:$G*100</f>
        <v>125.62968622774827</v>
      </c>
      <c r="I87" s="50">
        <v>3267.5</v>
      </c>
    </row>
    <row r="88" spans="1:9" ht="12.75">
      <c r="A88" s="13" t="s">
        <v>83</v>
      </c>
      <c r="B88" s="34">
        <v>24.7</v>
      </c>
      <c r="C88" s="34">
        <v>24.7</v>
      </c>
      <c r="D88" s="34">
        <v>0</v>
      </c>
      <c r="E88" s="35">
        <v>0</v>
      </c>
      <c r="F88" s="35">
        <v>0</v>
      </c>
      <c r="G88" s="34">
        <v>0</v>
      </c>
      <c r="H88" s="35">
        <v>0</v>
      </c>
      <c r="I88" s="34">
        <v>0</v>
      </c>
    </row>
    <row r="89" spans="1:9" ht="25.5">
      <c r="A89" s="3" t="s">
        <v>40</v>
      </c>
      <c r="B89" s="50">
        <v>14182.9</v>
      </c>
      <c r="C89" s="50">
        <v>10695.4</v>
      </c>
      <c r="D89" s="50">
        <v>9351.7</v>
      </c>
      <c r="E89" s="35">
        <f>$D:$D/$B:$B*100</f>
        <v>65.93644459172666</v>
      </c>
      <c r="F89" s="35">
        <f>$D:$D/$C:$C*100</f>
        <v>87.4366550105653</v>
      </c>
      <c r="G89" s="50">
        <v>8526.8</v>
      </c>
      <c r="H89" s="35">
        <f>$D:$D/$G:$G*100</f>
        <v>109.67420368719803</v>
      </c>
      <c r="I89" s="50">
        <v>1115.1</v>
      </c>
    </row>
    <row r="90" spans="1:9" ht="12.75">
      <c r="A90" s="13" t="s">
        <v>41</v>
      </c>
      <c r="B90" s="50">
        <v>4864.1</v>
      </c>
      <c r="C90" s="50">
        <v>4864.1</v>
      </c>
      <c r="D90" s="50">
        <v>4864.1</v>
      </c>
      <c r="E90" s="35">
        <v>0</v>
      </c>
      <c r="F90" s="35">
        <v>0</v>
      </c>
      <c r="G90" s="50">
        <v>0</v>
      </c>
      <c r="H90" s="35">
        <v>0</v>
      </c>
      <c r="I90" s="50">
        <v>0</v>
      </c>
    </row>
    <row r="91" spans="1:9" ht="12.75">
      <c r="A91" s="13" t="s">
        <v>42</v>
      </c>
      <c r="B91" s="50">
        <v>1036.3</v>
      </c>
      <c r="C91" s="50">
        <v>0</v>
      </c>
      <c r="D91" s="50">
        <v>0</v>
      </c>
      <c r="E91" s="35">
        <f aca="true" t="shared" si="14" ref="E91:E102">$D:$D/$B:$B*100</f>
        <v>0</v>
      </c>
      <c r="F91" s="35">
        <v>0</v>
      </c>
      <c r="G91" s="50">
        <v>0</v>
      </c>
      <c r="H91" s="35">
        <v>0</v>
      </c>
      <c r="I91" s="50">
        <v>0</v>
      </c>
    </row>
    <row r="92" spans="1:9" ht="12.75">
      <c r="A92" s="3" t="s">
        <v>43</v>
      </c>
      <c r="B92" s="50">
        <v>172142.3</v>
      </c>
      <c r="C92" s="50">
        <v>118124.8</v>
      </c>
      <c r="D92" s="50">
        <v>107120.3</v>
      </c>
      <c r="E92" s="35">
        <f t="shared" si="14"/>
        <v>62.22776156702915</v>
      </c>
      <c r="F92" s="35">
        <f aca="true" t="shared" si="15" ref="F92:F102">$D:$D/$C:$C*100</f>
        <v>90.6840053909086</v>
      </c>
      <c r="G92" s="50">
        <v>97393.5</v>
      </c>
      <c r="H92" s="35">
        <f>$D:$D/$G:$G*100</f>
        <v>109.98711412979306</v>
      </c>
      <c r="I92" s="50">
        <v>10074.9</v>
      </c>
    </row>
    <row r="93" spans="1:9" ht="12.75">
      <c r="A93" s="12" t="s">
        <v>44</v>
      </c>
      <c r="B93" s="33">
        <v>480.3</v>
      </c>
      <c r="C93" s="33">
        <v>346.6</v>
      </c>
      <c r="D93" s="33">
        <v>289.1</v>
      </c>
      <c r="E93" s="32">
        <f t="shared" si="14"/>
        <v>60.19154694982303</v>
      </c>
      <c r="F93" s="32">
        <f t="shared" si="15"/>
        <v>83.41027120600116</v>
      </c>
      <c r="G93" s="33">
        <v>253.4</v>
      </c>
      <c r="H93" s="32">
        <v>0</v>
      </c>
      <c r="I93" s="33">
        <v>33.3</v>
      </c>
    </row>
    <row r="94" spans="1:9" ht="25.5">
      <c r="A94" s="14" t="s">
        <v>45</v>
      </c>
      <c r="B94" s="33">
        <v>8473.8</v>
      </c>
      <c r="C94" s="33">
        <v>6785.9</v>
      </c>
      <c r="D94" s="33">
        <v>5774.5</v>
      </c>
      <c r="E94" s="32">
        <f t="shared" si="14"/>
        <v>68.14534211333759</v>
      </c>
      <c r="F94" s="32">
        <f t="shared" si="15"/>
        <v>85.09556580556743</v>
      </c>
      <c r="G94" s="33">
        <v>5504.3</v>
      </c>
      <c r="H94" s="32">
        <v>0</v>
      </c>
      <c r="I94" s="33">
        <v>538.9</v>
      </c>
    </row>
    <row r="95" spans="1:9" ht="12.75">
      <c r="A95" s="12" t="s">
        <v>46</v>
      </c>
      <c r="B95" s="49">
        <f>B96+B97+B98</f>
        <v>151029.6</v>
      </c>
      <c r="C95" s="49">
        <f>C96+C97+C98</f>
        <v>124593.4</v>
      </c>
      <c r="D95" s="49">
        <f>D96+D97+D98</f>
        <v>51347.5</v>
      </c>
      <c r="E95" s="32">
        <f t="shared" si="14"/>
        <v>33.9983023195453</v>
      </c>
      <c r="F95" s="32">
        <f t="shared" si="15"/>
        <v>41.2120545711089</v>
      </c>
      <c r="G95" s="49">
        <f>G96+G97+G98</f>
        <v>82888.7</v>
      </c>
      <c r="H95" s="32">
        <f aca="true" t="shared" si="16" ref="H95:H102">$D:$D/$G:$G*100</f>
        <v>61.947527226268484</v>
      </c>
      <c r="I95" s="49">
        <f>I96+I97+I98</f>
        <v>5981.7</v>
      </c>
    </row>
    <row r="96" spans="1:9" ht="12.75">
      <c r="A96" s="13" t="s">
        <v>47</v>
      </c>
      <c r="B96" s="50">
        <v>24501.2</v>
      </c>
      <c r="C96" s="50">
        <v>17211.1</v>
      </c>
      <c r="D96" s="50">
        <v>14134.3</v>
      </c>
      <c r="E96" s="35">
        <f t="shared" si="14"/>
        <v>57.68819486392503</v>
      </c>
      <c r="F96" s="35">
        <f t="shared" si="15"/>
        <v>82.12316470184939</v>
      </c>
      <c r="G96" s="50">
        <v>15080.9</v>
      </c>
      <c r="H96" s="35">
        <f t="shared" si="16"/>
        <v>93.72318628198582</v>
      </c>
      <c r="I96" s="50">
        <v>2469.7</v>
      </c>
    </row>
    <row r="97" spans="1:9" ht="12.75">
      <c r="A97" s="15" t="s">
        <v>90</v>
      </c>
      <c r="B97" s="34">
        <v>109426</v>
      </c>
      <c r="C97" s="34">
        <v>91867.9</v>
      </c>
      <c r="D97" s="34">
        <v>36200.7</v>
      </c>
      <c r="E97" s="35">
        <f t="shared" si="14"/>
        <v>33.08235702666642</v>
      </c>
      <c r="F97" s="35">
        <f t="shared" si="15"/>
        <v>39.405167637444634</v>
      </c>
      <c r="G97" s="34">
        <v>66126.7</v>
      </c>
      <c r="H97" s="35">
        <f t="shared" si="16"/>
        <v>54.74445269459991</v>
      </c>
      <c r="I97" s="34">
        <v>3385</v>
      </c>
    </row>
    <row r="98" spans="1:9" ht="12.75">
      <c r="A98" s="13" t="s">
        <v>48</v>
      </c>
      <c r="B98" s="50">
        <v>17102.4</v>
      </c>
      <c r="C98" s="50">
        <v>15514.4</v>
      </c>
      <c r="D98" s="50">
        <v>1012.5</v>
      </c>
      <c r="E98" s="35">
        <f t="shared" si="14"/>
        <v>5.920221723266909</v>
      </c>
      <c r="F98" s="35">
        <f t="shared" si="15"/>
        <v>6.526195018821223</v>
      </c>
      <c r="G98" s="50">
        <v>1681.1</v>
      </c>
      <c r="H98" s="35">
        <f t="shared" si="16"/>
        <v>60.22842186663494</v>
      </c>
      <c r="I98" s="50">
        <v>127</v>
      </c>
    </row>
    <row r="99" spans="1:9" ht="12.75">
      <c r="A99" s="12" t="s">
        <v>49</v>
      </c>
      <c r="B99" s="49">
        <f>B100+B101+B102+B103</f>
        <v>755676.6</v>
      </c>
      <c r="C99" s="49">
        <f>C100+C101+C102+C103</f>
        <v>607668.4</v>
      </c>
      <c r="D99" s="49">
        <f>D100+D101+D102+D103</f>
        <v>366178.8</v>
      </c>
      <c r="E99" s="32">
        <f t="shared" si="14"/>
        <v>48.45707806752254</v>
      </c>
      <c r="F99" s="32">
        <f t="shared" si="15"/>
        <v>60.25964160716602</v>
      </c>
      <c r="G99" s="49">
        <f>G100+G101+G102+G103</f>
        <v>130669.9</v>
      </c>
      <c r="H99" s="32">
        <f t="shared" si="16"/>
        <v>280.23194324018004</v>
      </c>
      <c r="I99" s="49">
        <f>I100+I101+I102+I103</f>
        <v>37369.1</v>
      </c>
    </row>
    <row r="100" spans="1:9" ht="12.75">
      <c r="A100" s="13" t="s">
        <v>50</v>
      </c>
      <c r="B100" s="50">
        <v>556375.2</v>
      </c>
      <c r="C100" s="50">
        <v>449376.8</v>
      </c>
      <c r="D100" s="50">
        <v>273274.5</v>
      </c>
      <c r="E100" s="35">
        <f t="shared" si="14"/>
        <v>49.11694482428405</v>
      </c>
      <c r="F100" s="35">
        <f t="shared" si="15"/>
        <v>60.81188436964258</v>
      </c>
      <c r="G100" s="50">
        <v>16727.4</v>
      </c>
      <c r="H100" s="35">
        <f t="shared" si="16"/>
        <v>1633.6938197209367</v>
      </c>
      <c r="I100" s="50">
        <v>26624.3</v>
      </c>
    </row>
    <row r="101" spans="1:9" ht="12.75">
      <c r="A101" s="13" t="s">
        <v>51</v>
      </c>
      <c r="B101" s="50">
        <v>113282.1</v>
      </c>
      <c r="C101" s="50">
        <v>88606.5</v>
      </c>
      <c r="D101" s="50">
        <v>53374.6</v>
      </c>
      <c r="E101" s="35">
        <f t="shared" si="14"/>
        <v>47.11653473938071</v>
      </c>
      <c r="F101" s="35">
        <f t="shared" si="15"/>
        <v>60.2377929384413</v>
      </c>
      <c r="G101" s="50">
        <v>66065.7</v>
      </c>
      <c r="H101" s="35">
        <f t="shared" si="16"/>
        <v>80.79018310560548</v>
      </c>
      <c r="I101" s="50">
        <v>6263.1</v>
      </c>
    </row>
    <row r="102" spans="1:9" ht="12.75">
      <c r="A102" s="13" t="s">
        <v>52</v>
      </c>
      <c r="B102" s="50">
        <v>86019.3</v>
      </c>
      <c r="C102" s="50">
        <v>69685.1</v>
      </c>
      <c r="D102" s="50">
        <v>39529.7</v>
      </c>
      <c r="E102" s="35">
        <f t="shared" si="14"/>
        <v>45.95445440732486</v>
      </c>
      <c r="F102" s="35">
        <f t="shared" si="15"/>
        <v>56.72618680320469</v>
      </c>
      <c r="G102" s="50">
        <v>47587.4</v>
      </c>
      <c r="H102" s="35">
        <f t="shared" si="16"/>
        <v>83.06757671148245</v>
      </c>
      <c r="I102" s="50">
        <v>4481.7</v>
      </c>
    </row>
    <row r="103" spans="1:9" ht="12.75">
      <c r="A103" s="13" t="s">
        <v>53</v>
      </c>
      <c r="B103" s="50">
        <v>0</v>
      </c>
      <c r="C103" s="50">
        <v>0</v>
      </c>
      <c r="D103" s="50">
        <v>0</v>
      </c>
      <c r="E103" s="35">
        <v>0</v>
      </c>
      <c r="F103" s="35">
        <v>0</v>
      </c>
      <c r="G103" s="50">
        <v>289.4</v>
      </c>
      <c r="H103" s="35">
        <v>0</v>
      </c>
      <c r="I103" s="50">
        <v>0</v>
      </c>
    </row>
    <row r="104" spans="1:9" ht="18.75" customHeight="1">
      <c r="A104" s="16" t="s">
        <v>116</v>
      </c>
      <c r="B104" s="49">
        <f>SUM(B105:B106)</f>
        <v>5532.4</v>
      </c>
      <c r="C104" s="49">
        <f>SUM(C105:C106)</f>
        <v>4063.2</v>
      </c>
      <c r="D104" s="49">
        <f>SUM(D105:D106)</f>
        <v>2918.1</v>
      </c>
      <c r="E104" s="32">
        <f aca="true" t="shared" si="17" ref="E104:E117">$D:$D/$B:$B*100</f>
        <v>52.74564384353988</v>
      </c>
      <c r="F104" s="32">
        <v>0</v>
      </c>
      <c r="G104" s="49">
        <f>SUM(G105:G106)</f>
        <v>54.8</v>
      </c>
      <c r="H104" s="32">
        <v>0</v>
      </c>
      <c r="I104" s="49">
        <f>SUM(I105:I106)</f>
        <v>954.9</v>
      </c>
    </row>
    <row r="105" spans="1:9" ht="30.75" customHeight="1">
      <c r="A105" s="13" t="s">
        <v>118</v>
      </c>
      <c r="B105" s="50">
        <v>1860.9</v>
      </c>
      <c r="C105" s="50">
        <v>1002.1</v>
      </c>
      <c r="D105" s="50">
        <v>0</v>
      </c>
      <c r="E105" s="35">
        <f t="shared" si="17"/>
        <v>0</v>
      </c>
      <c r="F105" s="35">
        <v>0</v>
      </c>
      <c r="G105" s="50">
        <v>0</v>
      </c>
      <c r="H105" s="35">
        <v>0</v>
      </c>
      <c r="I105" s="50">
        <v>0</v>
      </c>
    </row>
    <row r="106" spans="1:9" ht="26.25" customHeight="1">
      <c r="A106" s="13" t="s">
        <v>115</v>
      </c>
      <c r="B106" s="50">
        <v>3671.5</v>
      </c>
      <c r="C106" s="50">
        <v>3061.1</v>
      </c>
      <c r="D106" s="50">
        <v>2918.1</v>
      </c>
      <c r="E106" s="35">
        <f t="shared" si="17"/>
        <v>79.47977665804167</v>
      </c>
      <c r="F106" s="35">
        <v>0</v>
      </c>
      <c r="G106" s="50">
        <v>54.8</v>
      </c>
      <c r="H106" s="35">
        <v>0</v>
      </c>
      <c r="I106" s="50">
        <v>954.9</v>
      </c>
    </row>
    <row r="107" spans="1:9" ht="12.75">
      <c r="A107" s="16" t="s">
        <v>54</v>
      </c>
      <c r="B107" s="49">
        <f>B108+B109+B110+B111+B112</f>
        <v>1200967.4000000001</v>
      </c>
      <c r="C107" s="49">
        <f>C108+C109+C110+C111+C112</f>
        <v>856238.2999999999</v>
      </c>
      <c r="D107" s="49">
        <f>D108+D109+D110+D111+D112</f>
        <v>819252.9</v>
      </c>
      <c r="E107" s="32">
        <f t="shared" si="17"/>
        <v>68.21608146898907</v>
      </c>
      <c r="F107" s="32">
        <f aca="true" t="shared" si="18" ref="F107:F117">$D:$D/$C:$C*100</f>
        <v>95.68047820332262</v>
      </c>
      <c r="G107" s="49">
        <f>G108+G109+G110+G111+G112</f>
        <v>841850.4</v>
      </c>
      <c r="H107" s="32">
        <f aca="true" t="shared" si="19" ref="H107:H123">$D:$D/$G:$G*100</f>
        <v>97.315734482041</v>
      </c>
      <c r="I107" s="49">
        <f>I108+I109+I110+I111+I112</f>
        <v>62548.3</v>
      </c>
    </row>
    <row r="108" spans="1:9" ht="12.75">
      <c r="A108" s="13" t="s">
        <v>55</v>
      </c>
      <c r="B108" s="50">
        <v>493785.1</v>
      </c>
      <c r="C108" s="50">
        <v>346495.3</v>
      </c>
      <c r="D108" s="50">
        <v>345137.6</v>
      </c>
      <c r="E108" s="35">
        <f t="shared" si="17"/>
        <v>69.89631724408048</v>
      </c>
      <c r="F108" s="35">
        <f t="shared" si="18"/>
        <v>99.60816207319407</v>
      </c>
      <c r="G108" s="50">
        <v>346064.8</v>
      </c>
      <c r="H108" s="35">
        <f t="shared" si="19"/>
        <v>99.73207329956702</v>
      </c>
      <c r="I108" s="50">
        <v>29064.4</v>
      </c>
    </row>
    <row r="109" spans="1:9" ht="12.75">
      <c r="A109" s="13" t="s">
        <v>56</v>
      </c>
      <c r="B109" s="50">
        <v>522920.4</v>
      </c>
      <c r="C109" s="50">
        <v>373878.8</v>
      </c>
      <c r="D109" s="50">
        <v>357159.7</v>
      </c>
      <c r="E109" s="35">
        <f t="shared" si="17"/>
        <v>68.30096894288309</v>
      </c>
      <c r="F109" s="35">
        <f t="shared" si="18"/>
        <v>95.52820325731227</v>
      </c>
      <c r="G109" s="50">
        <v>356124.2</v>
      </c>
      <c r="H109" s="35">
        <f t="shared" si="19"/>
        <v>100.2907693439536</v>
      </c>
      <c r="I109" s="50">
        <v>21309.1</v>
      </c>
    </row>
    <row r="110" spans="1:9" ht="12.75">
      <c r="A110" s="13" t="s">
        <v>111</v>
      </c>
      <c r="B110" s="50">
        <v>94943.3</v>
      </c>
      <c r="C110" s="50">
        <v>67695.1</v>
      </c>
      <c r="D110" s="50">
        <v>66749.2</v>
      </c>
      <c r="E110" s="35">
        <f t="shared" si="17"/>
        <v>70.30427634177451</v>
      </c>
      <c r="F110" s="35">
        <f t="shared" si="18"/>
        <v>98.60270536567639</v>
      </c>
      <c r="G110" s="50">
        <v>75789.3</v>
      </c>
      <c r="H110" s="35">
        <f t="shared" si="19"/>
        <v>88.07206294292202</v>
      </c>
      <c r="I110" s="50">
        <v>6502.4</v>
      </c>
    </row>
    <row r="111" spans="1:9" ht="12.75">
      <c r="A111" s="13" t="s">
        <v>57</v>
      </c>
      <c r="B111" s="50">
        <v>31796.8</v>
      </c>
      <c r="C111" s="50">
        <v>26044.6</v>
      </c>
      <c r="D111" s="50">
        <v>12774.4</v>
      </c>
      <c r="E111" s="35">
        <f t="shared" si="17"/>
        <v>40.17511196095205</v>
      </c>
      <c r="F111" s="35">
        <f t="shared" si="18"/>
        <v>49.04817121399446</v>
      </c>
      <c r="G111" s="50">
        <v>29147.2</v>
      </c>
      <c r="H111" s="35">
        <f t="shared" si="19"/>
        <v>43.82719437887687</v>
      </c>
      <c r="I111" s="50">
        <v>1454.5</v>
      </c>
    </row>
    <row r="112" spans="1:9" ht="12.75">
      <c r="A112" s="13" t="s">
        <v>58</v>
      </c>
      <c r="B112" s="50">
        <v>57521.8</v>
      </c>
      <c r="C112" s="50">
        <v>42124.5</v>
      </c>
      <c r="D112" s="34">
        <v>37432</v>
      </c>
      <c r="E112" s="35">
        <f t="shared" si="17"/>
        <v>65.07445872695222</v>
      </c>
      <c r="F112" s="35">
        <f t="shared" si="18"/>
        <v>88.86040190388016</v>
      </c>
      <c r="G112" s="34">
        <v>34724.9</v>
      </c>
      <c r="H112" s="35">
        <f t="shared" si="19"/>
        <v>107.79584678429599</v>
      </c>
      <c r="I112" s="34">
        <v>4217.9</v>
      </c>
    </row>
    <row r="113" spans="1:9" ht="31.5" customHeight="1">
      <c r="A113" s="16" t="s">
        <v>59</v>
      </c>
      <c r="B113" s="49">
        <f>B114+B115</f>
        <v>169546.69999999998</v>
      </c>
      <c r="C113" s="49">
        <f>C114+C115</f>
        <v>116445.8</v>
      </c>
      <c r="D113" s="49">
        <f>D114+D115</f>
        <v>100766.1</v>
      </c>
      <c r="E113" s="32">
        <f t="shared" si="17"/>
        <v>59.432651888830634</v>
      </c>
      <c r="F113" s="32">
        <f t="shared" si="18"/>
        <v>86.53476553040127</v>
      </c>
      <c r="G113" s="49">
        <f>G114+G115</f>
        <v>117413</v>
      </c>
      <c r="H113" s="32">
        <f t="shared" si="19"/>
        <v>85.8219277252093</v>
      </c>
      <c r="I113" s="49">
        <f>I114+I115</f>
        <v>15052.599999999999</v>
      </c>
    </row>
    <row r="114" spans="1:9" ht="12.75">
      <c r="A114" s="13" t="s">
        <v>60</v>
      </c>
      <c r="B114" s="50">
        <v>161185.3</v>
      </c>
      <c r="C114" s="50">
        <v>111646.5</v>
      </c>
      <c r="D114" s="50">
        <v>97373</v>
      </c>
      <c r="E114" s="35">
        <f t="shared" si="17"/>
        <v>60.41059575532013</v>
      </c>
      <c r="F114" s="35">
        <f t="shared" si="18"/>
        <v>87.2154523428858</v>
      </c>
      <c r="G114" s="50">
        <v>113771.3</v>
      </c>
      <c r="H114" s="35">
        <f t="shared" si="19"/>
        <v>85.58661103459309</v>
      </c>
      <c r="I114" s="50">
        <v>14921.8</v>
      </c>
    </row>
    <row r="115" spans="1:9" ht="25.5">
      <c r="A115" s="13" t="s">
        <v>61</v>
      </c>
      <c r="B115" s="50">
        <v>8361.4</v>
      </c>
      <c r="C115" s="50">
        <v>4799.3</v>
      </c>
      <c r="D115" s="50">
        <v>3393.1</v>
      </c>
      <c r="E115" s="35">
        <f t="shared" si="17"/>
        <v>40.58052479249886</v>
      </c>
      <c r="F115" s="35">
        <f t="shared" si="18"/>
        <v>70.69989373450294</v>
      </c>
      <c r="G115" s="50">
        <v>3641.7</v>
      </c>
      <c r="H115" s="35">
        <f t="shared" si="19"/>
        <v>93.17351786253673</v>
      </c>
      <c r="I115" s="50">
        <v>130.8</v>
      </c>
    </row>
    <row r="116" spans="1:9" ht="18.75" customHeight="1">
      <c r="A116" s="16" t="s">
        <v>62</v>
      </c>
      <c r="B116" s="49">
        <f>B117+B118+B119+B120+B121</f>
        <v>104227.1</v>
      </c>
      <c r="C116" s="49">
        <f>C117+C118+C119+C120+C121</f>
        <v>61773.5</v>
      </c>
      <c r="D116" s="49">
        <f>D117+D118+D119+D120+D121</f>
        <v>25955.300000000003</v>
      </c>
      <c r="E116" s="32">
        <f t="shared" si="17"/>
        <v>24.902640484096747</v>
      </c>
      <c r="F116" s="32">
        <f t="shared" si="18"/>
        <v>42.01688426266927</v>
      </c>
      <c r="G116" s="49">
        <f>G117+G118+G119+G120+G121</f>
        <v>96775.6</v>
      </c>
      <c r="H116" s="32">
        <f t="shared" si="19"/>
        <v>26.82008688140399</v>
      </c>
      <c r="I116" s="49">
        <f>I117+I118+I119+I120+I121</f>
        <v>1494.8</v>
      </c>
    </row>
    <row r="117" spans="1:9" ht="12.75">
      <c r="A117" s="13" t="s">
        <v>63</v>
      </c>
      <c r="B117" s="50">
        <v>1236</v>
      </c>
      <c r="C117" s="50">
        <v>1123.9</v>
      </c>
      <c r="D117" s="50">
        <v>1123.9</v>
      </c>
      <c r="E117" s="35">
        <f t="shared" si="17"/>
        <v>90.93042071197411</v>
      </c>
      <c r="F117" s="35">
        <f t="shared" si="18"/>
        <v>100</v>
      </c>
      <c r="G117" s="50">
        <v>830.7</v>
      </c>
      <c r="H117" s="35">
        <f t="shared" si="19"/>
        <v>135.2955338870832</v>
      </c>
      <c r="I117" s="50">
        <v>166.1</v>
      </c>
    </row>
    <row r="118" spans="1:9" ht="12.75">
      <c r="A118" s="13" t="s">
        <v>136</v>
      </c>
      <c r="B118" s="50">
        <v>0</v>
      </c>
      <c r="C118" s="50">
        <v>0</v>
      </c>
      <c r="D118" s="50">
        <v>0</v>
      </c>
      <c r="E118" s="35">
        <v>0</v>
      </c>
      <c r="F118" s="35">
        <v>0</v>
      </c>
      <c r="G118" s="50">
        <v>34793</v>
      </c>
      <c r="H118" s="35">
        <f t="shared" si="19"/>
        <v>0</v>
      </c>
      <c r="I118" s="50">
        <v>0</v>
      </c>
    </row>
    <row r="119" spans="1:9" ht="12.75">
      <c r="A119" s="13" t="s">
        <v>64</v>
      </c>
      <c r="B119" s="50">
        <v>65461.3</v>
      </c>
      <c r="C119" s="50">
        <v>24932.7</v>
      </c>
      <c r="D119" s="50">
        <v>19995.9</v>
      </c>
      <c r="E119" s="35">
        <f>$D:$D/$B:$B*100</f>
        <v>30.546139474773646</v>
      </c>
      <c r="F119" s="35">
        <f>$D:$D/$C:$C*100</f>
        <v>80.19949704604797</v>
      </c>
      <c r="G119" s="50">
        <v>21541.5</v>
      </c>
      <c r="H119" s="35">
        <f t="shared" si="19"/>
        <v>92.82501218578093</v>
      </c>
      <c r="I119" s="50">
        <v>0</v>
      </c>
    </row>
    <row r="120" spans="1:9" ht="12.75">
      <c r="A120" s="13" t="s">
        <v>65</v>
      </c>
      <c r="B120" s="34">
        <v>37529.8</v>
      </c>
      <c r="C120" s="34">
        <v>35716.9</v>
      </c>
      <c r="D120" s="34">
        <v>4835.5</v>
      </c>
      <c r="E120" s="35">
        <f>$D:$D/$B:$B*100</f>
        <v>12.884427841342081</v>
      </c>
      <c r="F120" s="35">
        <f>$D:$D/$C:$C*100</f>
        <v>13.538408988462045</v>
      </c>
      <c r="G120" s="34">
        <v>14773</v>
      </c>
      <c r="H120" s="35">
        <f t="shared" si="19"/>
        <v>32.73201110133351</v>
      </c>
      <c r="I120" s="34">
        <v>1328.7</v>
      </c>
    </row>
    <row r="121" spans="1:9" ht="12.75">
      <c r="A121" s="13" t="s">
        <v>66</v>
      </c>
      <c r="B121" s="50">
        <v>0</v>
      </c>
      <c r="C121" s="50">
        <v>0</v>
      </c>
      <c r="D121" s="50">
        <v>0</v>
      </c>
      <c r="E121" s="35">
        <v>0</v>
      </c>
      <c r="F121" s="35">
        <v>0</v>
      </c>
      <c r="G121" s="50">
        <v>24837.4</v>
      </c>
      <c r="H121" s="35">
        <f t="shared" si="19"/>
        <v>0</v>
      </c>
      <c r="I121" s="50">
        <v>0</v>
      </c>
    </row>
    <row r="122" spans="1:9" ht="16.5" customHeight="1">
      <c r="A122" s="16" t="s">
        <v>73</v>
      </c>
      <c r="B122" s="33">
        <f>B123+B124+B125</f>
        <v>72422.2</v>
      </c>
      <c r="C122" s="33">
        <f>C123+C124+C125</f>
        <v>44519</v>
      </c>
      <c r="D122" s="33">
        <f>D123+D124+D125</f>
        <v>38857.2</v>
      </c>
      <c r="E122" s="32">
        <f>$D:$D/$B:$B*100</f>
        <v>53.65371391645103</v>
      </c>
      <c r="F122" s="32">
        <f>$D:$D/$C:$C*100</f>
        <v>87.28228396864259</v>
      </c>
      <c r="G122" s="33">
        <f>G123+G124+G125</f>
        <v>43404.99999999999</v>
      </c>
      <c r="H122" s="32">
        <f t="shared" si="19"/>
        <v>89.52240525285107</v>
      </c>
      <c r="I122" s="33">
        <f>I123+I124+I125</f>
        <v>6420.1</v>
      </c>
    </row>
    <row r="123" spans="1:9" ht="12.75">
      <c r="A123" s="43" t="s">
        <v>74</v>
      </c>
      <c r="B123" s="34">
        <v>55177.5</v>
      </c>
      <c r="C123" s="34">
        <v>31410.6</v>
      </c>
      <c r="D123" s="34">
        <v>29033.1</v>
      </c>
      <c r="E123" s="35">
        <f>$D:$D/$B:$B*100</f>
        <v>52.61764306103031</v>
      </c>
      <c r="F123" s="35">
        <f>$D:$D/$C:$C*100</f>
        <v>92.43089912322591</v>
      </c>
      <c r="G123" s="34">
        <v>32665.1</v>
      </c>
      <c r="H123" s="35">
        <f t="shared" si="19"/>
        <v>88.88109939966509</v>
      </c>
      <c r="I123" s="34">
        <v>4164.7</v>
      </c>
    </row>
    <row r="124" spans="1:9" ht="12.75">
      <c r="A124" s="17" t="s">
        <v>75</v>
      </c>
      <c r="B124" s="34">
        <v>13797.3</v>
      </c>
      <c r="C124" s="34">
        <v>10429.7</v>
      </c>
      <c r="D124" s="34">
        <v>7626.2</v>
      </c>
      <c r="E124" s="35">
        <f>$D:$D/$B:$B*100</f>
        <v>55.27313314923935</v>
      </c>
      <c r="F124" s="35">
        <f>$D:$D/$C:$C*100</f>
        <v>73.12003221569172</v>
      </c>
      <c r="G124" s="34">
        <v>8556.3</v>
      </c>
      <c r="H124" s="35">
        <v>0</v>
      </c>
      <c r="I124" s="34">
        <v>1875.4</v>
      </c>
    </row>
    <row r="125" spans="1:9" ht="24.75" customHeight="1">
      <c r="A125" s="17" t="s">
        <v>84</v>
      </c>
      <c r="B125" s="34">
        <v>3447.4</v>
      </c>
      <c r="C125" s="34">
        <v>2678.7</v>
      </c>
      <c r="D125" s="34">
        <v>2197.9</v>
      </c>
      <c r="E125" s="35">
        <f>$D:$D/$B:$B*100</f>
        <v>63.75529384463654</v>
      </c>
      <c r="F125" s="35">
        <f>$D:$D/$C:$C*100</f>
        <v>82.05099488557883</v>
      </c>
      <c r="G125" s="34">
        <v>2183.6</v>
      </c>
      <c r="H125" s="35"/>
      <c r="I125" s="34">
        <v>380</v>
      </c>
    </row>
    <row r="126" spans="1:9" ht="25.5">
      <c r="A126" s="18" t="s">
        <v>97</v>
      </c>
      <c r="B126" s="33">
        <f aca="true" t="shared" si="20" ref="B126:I126">B127</f>
        <v>0</v>
      </c>
      <c r="C126" s="33">
        <f t="shared" si="20"/>
        <v>0</v>
      </c>
      <c r="D126" s="33">
        <f t="shared" si="20"/>
        <v>0</v>
      </c>
      <c r="E126" s="33">
        <f t="shared" si="20"/>
        <v>0</v>
      </c>
      <c r="F126" s="33">
        <f t="shared" si="20"/>
        <v>0</v>
      </c>
      <c r="G126" s="33">
        <f t="shared" si="20"/>
        <v>0</v>
      </c>
      <c r="H126" s="33">
        <f t="shared" si="20"/>
        <v>0</v>
      </c>
      <c r="I126" s="33">
        <f t="shared" si="20"/>
        <v>0</v>
      </c>
    </row>
    <row r="127" spans="1:9" ht="26.25" customHeight="1">
      <c r="A127" s="17" t="s">
        <v>97</v>
      </c>
      <c r="B127" s="34">
        <v>0</v>
      </c>
      <c r="C127" s="34">
        <v>0</v>
      </c>
      <c r="D127" s="34">
        <v>0</v>
      </c>
      <c r="E127" s="35">
        <v>0</v>
      </c>
      <c r="F127" s="35">
        <v>0</v>
      </c>
      <c r="G127" s="50">
        <v>0</v>
      </c>
      <c r="H127" s="35">
        <v>0</v>
      </c>
      <c r="I127" s="34">
        <v>0</v>
      </c>
    </row>
    <row r="128" spans="1:9" ht="26.25" customHeight="1">
      <c r="A128" s="41" t="s">
        <v>67</v>
      </c>
      <c r="B128" s="36">
        <f>B84+B93+B94+B95+B99+B104+B107+B113+B116+B122+B126</f>
        <v>2720430.1</v>
      </c>
      <c r="C128" s="36">
        <f>C84+C93+C94+C95+C99+C104+C107+C113+C116+C122+C126</f>
        <v>2001195.3</v>
      </c>
      <c r="D128" s="36">
        <f>D84+D93+D94+D95+D99+D104+D107+D113+D116+D122+D126</f>
        <v>1571958</v>
      </c>
      <c r="E128" s="42">
        <f>$D:$D/$B:$B*100</f>
        <v>57.783436523511476</v>
      </c>
      <c r="F128" s="42">
        <f>$D:$D/$C:$C*100</f>
        <v>78.55095402232855</v>
      </c>
      <c r="G128" s="36">
        <f>G84+G93+G94+G95+G99+G104+G107+G113+G116+G122+G126</f>
        <v>1456526.4000000001</v>
      </c>
      <c r="H128" s="42">
        <f>$D:$D/$G:$G*100</f>
        <v>107.92512926645202</v>
      </c>
      <c r="I128" s="36">
        <f>I84+I93+I94+I95+I99+I104+I107+I113+I116+I122+I126</f>
        <v>146013</v>
      </c>
    </row>
    <row r="129" spans="1:9" ht="48.75" customHeight="1">
      <c r="A129" s="19" t="s">
        <v>68</v>
      </c>
      <c r="B129" s="36">
        <f>B82-B128</f>
        <v>-253446.50000000047</v>
      </c>
      <c r="C129" s="36">
        <f>C82-C128</f>
        <v>-300681.50000000023</v>
      </c>
      <c r="D129" s="36">
        <f>D82-D128</f>
        <v>-174800.69999999995</v>
      </c>
      <c r="E129" s="36"/>
      <c r="F129" s="36"/>
      <c r="G129" s="36">
        <f>G82-G128</f>
        <v>47000.09999999963</v>
      </c>
      <c r="H129" s="36"/>
      <c r="I129" s="36">
        <f>I82-I128</f>
        <v>7333.200000000012</v>
      </c>
    </row>
    <row r="130" spans="1:9" ht="26.25" customHeight="1">
      <c r="A130" s="3" t="s">
        <v>69</v>
      </c>
      <c r="B130" s="34" t="s">
        <v>131</v>
      </c>
      <c r="C130" s="34"/>
      <c r="D130" s="34" t="s">
        <v>144</v>
      </c>
      <c r="E130" s="34"/>
      <c r="F130" s="34"/>
      <c r="G130" s="34"/>
      <c r="H130" s="33"/>
      <c r="I130" s="34"/>
    </row>
    <row r="131" spans="1:9" ht="24" customHeight="1">
      <c r="A131" s="7" t="s">
        <v>70</v>
      </c>
      <c r="B131" s="33">
        <v>257182.8</v>
      </c>
      <c r="C131" s="34"/>
      <c r="D131" s="33">
        <v>82382.1</v>
      </c>
      <c r="E131" s="34"/>
      <c r="F131" s="34"/>
      <c r="G131" s="51"/>
      <c r="H131" s="39"/>
      <c r="I131" s="33">
        <v>7332.6</v>
      </c>
    </row>
    <row r="132" spans="1:9" ht="12.75">
      <c r="A132" s="3" t="s">
        <v>7</v>
      </c>
      <c r="B132" s="34"/>
      <c r="C132" s="34"/>
      <c r="D132" s="34"/>
      <c r="E132" s="34"/>
      <c r="F132" s="34"/>
      <c r="G132" s="34"/>
      <c r="H132" s="39"/>
      <c r="I132" s="34"/>
    </row>
    <row r="133" spans="1:9" ht="12" customHeight="1">
      <c r="A133" s="9" t="s">
        <v>71</v>
      </c>
      <c r="B133" s="34">
        <v>145057</v>
      </c>
      <c r="C133" s="34"/>
      <c r="D133" s="34">
        <v>47136.4</v>
      </c>
      <c r="E133" s="34"/>
      <c r="F133" s="34"/>
      <c r="G133" s="34"/>
      <c r="H133" s="39"/>
      <c r="I133" s="34">
        <v>28108.4</v>
      </c>
    </row>
    <row r="134" spans="1:9" ht="12.75">
      <c r="A134" s="3" t="s">
        <v>72</v>
      </c>
      <c r="B134" s="34">
        <v>112125.8</v>
      </c>
      <c r="C134" s="34"/>
      <c r="D134" s="34">
        <v>35245.7</v>
      </c>
      <c r="E134" s="34"/>
      <c r="F134" s="34"/>
      <c r="G134" s="34"/>
      <c r="H134" s="39"/>
      <c r="I134" s="34">
        <v>-20775.8</v>
      </c>
    </row>
    <row r="135" spans="1:9" ht="12.75" hidden="1">
      <c r="A135" s="4" t="s">
        <v>94</v>
      </c>
      <c r="B135" s="37"/>
      <c r="C135" s="37"/>
      <c r="D135" s="37"/>
      <c r="E135" s="37"/>
      <c r="F135" s="37"/>
      <c r="G135" s="37"/>
      <c r="H135" s="38"/>
      <c r="I135" s="37"/>
    </row>
    <row r="136" ht="12" customHeight="1">
      <c r="A136" s="20"/>
    </row>
    <row r="137" spans="1:2" ht="12.75" hidden="1">
      <c r="A137" s="21"/>
      <c r="B137" s="52"/>
    </row>
    <row r="138" spans="1:9" ht="31.5" hidden="1">
      <c r="A138" s="22" t="s">
        <v>103</v>
      </c>
      <c r="B138" s="30"/>
      <c r="C138" s="30"/>
      <c r="D138" s="30"/>
      <c r="E138" s="30"/>
      <c r="F138" s="30"/>
      <c r="G138" s="30"/>
      <c r="H138" s="30" t="s">
        <v>91</v>
      </c>
      <c r="I138" s="31"/>
    </row>
    <row r="139" spans="1:9" ht="12.75">
      <c r="A139" s="21"/>
      <c r="B139" s="31"/>
      <c r="C139" s="31"/>
      <c r="D139" s="31"/>
      <c r="E139" s="31"/>
      <c r="F139" s="31"/>
      <c r="G139" s="31"/>
      <c r="H139" s="31"/>
      <c r="I139" s="31"/>
    </row>
    <row r="141" ht="12.75">
      <c r="A141" s="28" t="s">
        <v>95</v>
      </c>
    </row>
  </sheetData>
  <sheetProtection/>
  <mergeCells count="14">
    <mergeCell ref="A83:I83"/>
    <mergeCell ref="A1:H1"/>
    <mergeCell ref="A2:H2"/>
    <mergeCell ref="A3:H3"/>
    <mergeCell ref="A6:I6"/>
    <mergeCell ref="H9:H10"/>
    <mergeCell ref="I9:I10"/>
    <mergeCell ref="G9:G10"/>
    <mergeCell ref="F9:F10"/>
    <mergeCell ref="A9:A10"/>
    <mergeCell ref="B9:B10"/>
    <mergeCell ref="C9:C10"/>
    <mergeCell ref="D9:D10"/>
    <mergeCell ref="E9:E10"/>
  </mergeCells>
  <printOptions/>
  <pageMargins left="0.3937007874015748" right="0.15748031496062992" top="0.1968503937007874" bottom="0.11811023622047245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iUser</cp:lastModifiedBy>
  <cp:lastPrinted>2020-10-06T04:14:20Z</cp:lastPrinted>
  <dcterms:created xsi:type="dcterms:W3CDTF">2010-09-10T01:16:58Z</dcterms:created>
  <dcterms:modified xsi:type="dcterms:W3CDTF">2020-10-09T02:54:51Z</dcterms:modified>
  <cp:category/>
  <cp:version/>
  <cp:contentType/>
  <cp:contentStatus/>
</cp:coreProperties>
</file>