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40" windowWidth="28800" windowHeight="11880" activeTab="0"/>
  </bookViews>
  <sheets>
    <sheet name="Лист1" sheetId="1" r:id="rId1"/>
  </sheets>
  <definedNames>
    <definedName name="_xlnm.Print_Titles" localSheetId="0">'Лист1'!$4:$5</definedName>
  </definedNames>
  <calcPr fullCalcOnLoad="1"/>
</workbook>
</file>

<file path=xl/sharedStrings.xml><?xml version="1.0" encoding="utf-8"?>
<sst xmlns="http://schemas.openxmlformats.org/spreadsheetml/2006/main" count="155" uniqueCount="154">
  <si>
    <t>Справка об исполнении бюджета города Лесосибирска</t>
  </si>
  <si>
    <t>Тыс. руб.</t>
  </si>
  <si>
    <t xml:space="preserve">      Наименование показателей</t>
  </si>
  <si>
    <t>План на год</t>
  </si>
  <si>
    <t>ДОХОДЫ</t>
  </si>
  <si>
    <t>НАЛОГИ НА ПРИБЫЛЬ, ДОХОДЫ</t>
  </si>
  <si>
    <t>Налог на прибыль, зачисляемый в бюджеты субъектов РФ</t>
  </si>
  <si>
    <t>В том числе:</t>
  </si>
  <si>
    <t>НАЛОГИ НА СОВОКУПНЫЙ ДОХОД</t>
  </si>
  <si>
    <t>- ЕНВД</t>
  </si>
  <si>
    <t>- единый сельскохозяйственный налог</t>
  </si>
  <si>
    <t>- налог на имущество физ. лиц</t>
  </si>
  <si>
    <t>ГОСУДАРСТВЕННАЯ ПОШЛИНА</t>
  </si>
  <si>
    <t>- госпошлина по делам, рассматриваемым в судах общей юрисдикции, мировыми судьями</t>
  </si>
  <si>
    <t>- госпошлина за право на размещение наружной рекламы</t>
  </si>
  <si>
    <t>ЗАДОЛЖЕННОСТЬ И ПЕРЕРАСЧЕТЫ ПО ОТМЕНЕННЫМ НАЛОГАМ И СБОРАМ:</t>
  </si>
  <si>
    <t>- Земельный налог по обязательствам, возникшим до 1 января 2006 г. (1 09 04050)</t>
  </si>
  <si>
    <t>- Прочие местные налоги и сборы (по отмененным местным налогам и сборам) (1 09 07000)</t>
  </si>
  <si>
    <t>ДОХОДЫ ОТ ИСПОЛЬЗОВАНИЯ ИМУЩЕСТВА, НАХОДЯЩЕГОСЯ В ГОСУД. И МУНИЦИП. СОБСТВЕННОСТИ:</t>
  </si>
  <si>
    <t>- доходы от перечисления части прибыли МУП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</si>
  <si>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</si>
  <si>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</si>
  <si>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- доходы от реализации  иного имущества, находящегося в собственности городских округов в части основных средств</t>
  </si>
  <si>
    <t>- доходы от продажи земельных участков</t>
  </si>
  <si>
    <t>ШТРАФЫ, САНКЦИИ, ВОЗМЕЩЕНИЕ УЩЕРБА</t>
  </si>
  <si>
    <t>ПРОЧИЕ НЕНАЛОГОВЫЕ ДОХОДЫ</t>
  </si>
  <si>
    <t>ВСЕГО ДОХОДОВ</t>
  </si>
  <si>
    <t>БЕЗВОЗМЕЗДНЫЕ ПОСТУПЛЕНИЯ</t>
  </si>
  <si>
    <t>БЕЗВОЗМЕЗДНЫЕ ПОСТУПЛЕНИЯ ОТ ДРУГИХ БЮДЖЕТОВ</t>
  </si>
  <si>
    <t>- дотации</t>
  </si>
  <si>
    <t>- субсидии</t>
  </si>
  <si>
    <t>- субвенции</t>
  </si>
  <si>
    <t>ВСЕГО ДОХОДЫ</t>
  </si>
  <si>
    <t>ВОЗВРАТ ОСТАТКОВ СУБСИДИЙ И СУБВЕНЦИЙ ПРОШЛЫХ ЛЕТ</t>
  </si>
  <si>
    <t>РАСХОДЫ</t>
  </si>
  <si>
    <t>Общегосударственные вопросы</t>
  </si>
  <si>
    <t>Функционирование высшего должностного лица</t>
  </si>
  <si>
    <t>Функционирование законодательных органов власти</t>
  </si>
  <si>
    <t>Функционирование органов исполнительской власти и местных администраций</t>
  </si>
  <si>
    <t>Обеспечение деятельности финансовых, налоговых и таможенных органов и органов надзора</t>
  </si>
  <si>
    <t xml:space="preserve"> Резервные фонды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</si>
  <si>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</si>
  <si>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</si>
  <si>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</si>
  <si>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 xml:space="preserve">        Национальная экономика</t>
  </si>
  <si>
    <t>Транспорт</t>
  </si>
  <si>
    <t>Другие вопросы в области национальной экономики</t>
  </si>
  <si>
    <t>ЖКХ</t>
  </si>
  <si>
    <t>Жилищное хозяйство</t>
  </si>
  <si>
    <t>Коммунальное хозяйство</t>
  </si>
  <si>
    <t>Благоустройство</t>
  </si>
  <si>
    <t>Другие вопросы в области ЖКХ</t>
  </si>
  <si>
    <t>Образование</t>
  </si>
  <si>
    <t>Дошкольное образование</t>
  </si>
  <si>
    <t>Общее образование</t>
  </si>
  <si>
    <t>Молодежная политика</t>
  </si>
  <si>
    <t>Другие вопросы в области образования</t>
  </si>
  <si>
    <t>Культура, кинематография и средства массовой информации</t>
  </si>
  <si>
    <t>Культура</t>
  </si>
  <si>
    <t>Другие вопросы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</si>
  <si>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</si>
  <si>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</si>
  <si>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</si>
  <si>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</si>
  <si>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</si>
  <si>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ИТОГО РАСХОДОВ</t>
  </si>
  <si>
    <t>Дефицит (-) или профицит  (+)</t>
  </si>
  <si>
    <t>СПРАВОЧНО:</t>
  </si>
  <si>
    <t>ОСТАТОК СРЕДСТВ НА СЧЕТАХ БЮДЖЕТА</t>
  </si>
  <si>
    <t>- остатки целевых средств</t>
  </si>
  <si>
    <t>- собственные средства</t>
  </si>
  <si>
    <t>Физическая культура спорт</t>
  </si>
  <si>
    <t xml:space="preserve">Физическая культура </t>
  </si>
  <si>
    <t>Массовый спорт</t>
  </si>
  <si>
    <t>% роста</t>
  </si>
  <si>
    <t>% исполнения плана года</t>
  </si>
  <si>
    <t>Факт исполнения на отчет дату</t>
  </si>
  <si>
    <t>% исполнения текущего плана</t>
  </si>
  <si>
    <t>Налог на доходы физических лиц                                           в том числе:</t>
  </si>
  <si>
    <t>изменения за тек месяц</t>
  </si>
  <si>
    <t>- прочие доходы от использования имущества и прав, находящихся в государственной и муниципальной собственности</t>
  </si>
  <si>
    <t>Судебная система</t>
  </si>
  <si>
    <t>Другие вопросы в области физической культуры и спорта</t>
  </si>
  <si>
    <t xml:space="preserve"> -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ст. 227, 227.1 и 228 НК РФ</t>
  </si>
  <si>
    <t xml:space="preserve"> - с доходов, полученных физ. лицами в соответствии со ст. 228 НК РФ</t>
  </si>
  <si>
    <t>- арендная плата и поступления от продажи права на заключение договоров аренды за земли, расположенные в границах городских округов, до разграничения гос. собственности на землю (за исключением земель, предназначенных для целей жилищного строительства)</t>
  </si>
  <si>
    <t>ПРОЧИЕ ДОХОДЫ ОТ ОКАЗАНИЯ ПЛАТНЫХ УСЛУГ (РАБОТ)</t>
  </si>
  <si>
    <t>ПРОЧИЕ ДОХОДЫ ОТ КОМПЕНСАЦИИ ЗАТРАТ БЮДЖЕТОВ ГОРОДСКИХ ОКРУГОВ</t>
  </si>
  <si>
    <t>Дорожное хозяйство (дорожные фонды)</t>
  </si>
  <si>
    <t>Д.В. Игумнов</t>
  </si>
  <si>
    <t xml:space="preserve"> - в виде фиксированных авансовых платежей с доходов,  полученных физ лицами, являющимися иностранными гражданами, осуществляющими трудовую деятельность по найму у физ лиц на основании патента в соответствии со ст. 227.1 НК РФ </t>
  </si>
  <si>
    <t>- госпошлина за регистрацию транспортных средств</t>
  </si>
  <si>
    <t>- грант "Спид"</t>
  </si>
  <si>
    <t xml:space="preserve"> </t>
  </si>
  <si>
    <t>Обслуживание государственного и муниципального долга</t>
  </si>
  <si>
    <t>НАЛОГИ НА ТОВАРЫ (РАБОТЫ, УСЛУГИ), РЕАЛИЗУЕМЫЕ НА ТЕРРИТОРИИ РОССИЙСКОЙ ФЕДЕРАЦИИ</t>
  </si>
  <si>
    <t xml:space="preserve"> 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</si>
  <si>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</si>
  <si>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</si>
  <si>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</si>
  <si>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Заместитель главы города - руководитель финансового управления</t>
  </si>
  <si>
    <t xml:space="preserve"> - полученных от осуществления деятельности физ лицами, зарегистрированными в качестве индивидульных предпринимателей, нотариусов, занимающихся частной практикой, адокатов, учредивших адвокатские кабинеты и других лиц, занимающихся частной практикой в соответствии со ст. 227.1 НК РФ</t>
  </si>
  <si>
    <t>ДОХОДЫ, ПОСТУПАЮЩИЕ В ПОРЯДКЕ ВОЗМЕЩЕНИЯ РАСХОДОВ, ПОНЕСЕННЫХ В СВЯЗИ С ЭКСПЛУАТАЦИЕЙ ИМУЩЕСТВА ГОРОДСКИХ ОКРУГОВ</t>
  </si>
  <si>
    <t>земельный налог с организаций</t>
  </si>
  <si>
    <t>земельный налог с физических лиц</t>
  </si>
  <si>
    <t>Земельный налог:</t>
  </si>
  <si>
    <t>ДОХОДЫ БЮДЖЕТОВ ГОРОДСКИХ ОКРУГОВ ОТ ВОЗВРАТА ОРГАНИЗАЦИЯМИ ОСТАТКОВ СУБСИДИЙ, СУБВЕНЦИЙ И ИНЫХ МЕЖБЮДЖЕТНЫХ ТРАНСФЕРТОВ, ИМЕЮЩИХ ЦЕЛЕВОЕ НАЗНАЧЕНИЕ, ПРОШЛЫХ ЛЕТ</t>
  </si>
  <si>
    <t>Дополнительное образование детей</t>
  </si>
  <si>
    <t>ПРОЧИЕ БЕЗВОЗМЕЗДНЫЕ ПОСТУПЛЕНИЯ ОТ НЕГОСУДАРСТВЕННЫХ ОРГАНИЗАЦИЙ</t>
  </si>
  <si>
    <t>доходы от сдачи в аренду имущества, составляющего казну городских округов (за исключением земельных участков)</t>
  </si>
  <si>
    <t>ПРОЧИЕ БЕЗВОЗМЕЗДНЫЕ ПОСТУПЛЕНИЯ В БЮДЖЕТЫ ГОРОДСКИХ ОКРУГОВ</t>
  </si>
  <si>
    <t>Другие вопросы в области охраны окружающей среды</t>
  </si>
  <si>
    <t>Охрана окружающей среды</t>
  </si>
  <si>
    <t>Охрана объектов растительного и животного мира и среды их обитания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</si>
  <si>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(1 16 01063)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</si>
  <si>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(1 16 01143)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</si>
  <si>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(1 16 01153)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</si>
  <si>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(1 16 01203)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</si>
  <si>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 (1 16 02020)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</si>
  <si>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 (1 16 1010004)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</si>
  <si>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 (1 16 1012901)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</si>
  <si>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 1  января  2020  года (1 16 1012301)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</si>
  <si>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 (1 16 10031)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</si>
  <si>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 (1 16 10032)</t>
  </si>
  <si>
    <t xml:space="preserve">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 (1 16 01053)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</si>
  <si>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   (1 16 1106401)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</si>
  <si>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    (1 16 1105001)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</si>
  <si>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 (1 16 01113)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</si>
  <si>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(1 16 01173)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</si>
  <si>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(1 16 01080)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</si>
  <si>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(1 16 01070)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</si>
  <si>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(1 16 01190)</t>
  </si>
  <si>
    <t>Налог на доходы физических лиц части суммы налога, превышающей 650 000 рублей, относящейся к части налоговой базы, превышающей 5 000 000 рублей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</si>
  <si>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</si>
  <si>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</si>
  <si>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</si>
  <si>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в связи  с  применением патентной системы налогообложения</t>
  </si>
  <si>
    <t>НАЛОГ НА ИМУЩЕСТВО</t>
  </si>
  <si>
    <t xml:space="preserve"> иные межбюджетные трансферты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</si>
  <si>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</si>
  <si>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правил), налагаемые мировыми судьями, комиссиями по делам несовершеннолетних и защите их прав (1 16 01163)</t>
  </si>
  <si>
    <t>Обеспечение проведения выборов и референдумов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</si>
  <si>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 судьями, комиссиями по делам несовершеннолетних и защите их прав (1 16 01103)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</si>
  <si>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(1 16 01133)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</si>
  <si>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 (1 16 07000)</t>
  </si>
  <si>
    <t>Факт за аналогичный период 2021 г.</t>
  </si>
  <si>
    <t>На 01.01.2022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</si>
  <si>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      (1 16 01180)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</si>
  <si>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</si>
  <si>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Водное хозяйство</t>
  </si>
  <si>
    <t>Лесное хозяйство</t>
  </si>
  <si>
    <t>на 01 июля 2022 года</t>
  </si>
  <si>
    <t>План за 6 месяцев 2022 г.</t>
  </si>
  <si>
    <t>На  01.07.2022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</si>
</sst>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  <numFmt numFmtId="166" formatCode="000000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10" xfId="0" applyNumberFormat="1" applyFont="1" applyFill="1" applyBorder="1" applyAlignment="1">
      <alignment vertical="top" wrapText="1"/>
    </xf>
    <xf numFmtId="166" fontId="3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 applyProtection="1">
      <alignment horizontal="left" vertical="justify" wrapText="1"/>
      <protection locked="0"/>
    </xf>
    <xf numFmtId="0" fontId="4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 applyProtection="1">
      <alignment vertical="top" wrapText="1"/>
      <protection locked="0"/>
    </xf>
    <xf numFmtId="0" fontId="5" fillId="0" borderId="10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 horizontal="justify"/>
    </xf>
    <xf numFmtId="0" fontId="3" fillId="0" borderId="0" xfId="0" applyFont="1" applyFill="1" applyAlignment="1" applyProtection="1">
      <alignment horizontal="justify"/>
      <protection locked="0"/>
    </xf>
    <xf numFmtId="0" fontId="2" fillId="0" borderId="0" xfId="0" applyFont="1" applyFill="1" applyAlignment="1" applyProtection="1">
      <alignment horizontal="justify"/>
      <protection locked="0"/>
    </xf>
    <xf numFmtId="0" fontId="4" fillId="0" borderId="10" xfId="0" applyFont="1" applyFill="1" applyBorder="1" applyAlignment="1" applyProtection="1">
      <alignment vertical="justify" wrapText="1"/>
      <protection locked="0"/>
    </xf>
    <xf numFmtId="0" fontId="3" fillId="0" borderId="0" xfId="0" applyFont="1" applyFill="1" applyAlignment="1">
      <alignment/>
    </xf>
    <xf numFmtId="165" fontId="3" fillId="0" borderId="0" xfId="0" applyNumberFormat="1" applyFont="1" applyFill="1" applyAlignment="1">
      <alignment/>
    </xf>
    <xf numFmtId="165" fontId="2" fillId="0" borderId="0" xfId="0" applyNumberFormat="1" applyFont="1" applyFill="1" applyAlignment="1" applyProtection="1">
      <alignment/>
      <protection locked="0"/>
    </xf>
    <xf numFmtId="165" fontId="3" fillId="0" borderId="0" xfId="0" applyNumberFormat="1" applyFont="1" applyFill="1" applyAlignment="1" applyProtection="1">
      <alignment/>
      <protection locked="0"/>
    </xf>
    <xf numFmtId="164" fontId="4" fillId="0" borderId="10" xfId="0" applyNumberFormat="1" applyFont="1" applyFill="1" applyBorder="1" applyAlignment="1" applyProtection="1">
      <alignment horizontal="center" vertical="top" wrapText="1"/>
      <protection/>
    </xf>
    <xf numFmtId="164" fontId="4" fillId="0" borderId="10" xfId="0" applyNumberFormat="1" applyFont="1" applyFill="1" applyBorder="1" applyAlignment="1" applyProtection="1">
      <alignment horizontal="center" vertical="top" wrapText="1"/>
      <protection locked="0"/>
    </xf>
    <xf numFmtId="164" fontId="3" fillId="0" borderId="10" xfId="0" applyNumberFormat="1" applyFont="1" applyFill="1" applyBorder="1" applyAlignment="1" applyProtection="1">
      <alignment horizontal="center" vertical="top" wrapText="1"/>
      <protection locked="0"/>
    </xf>
    <xf numFmtId="164" fontId="3" fillId="0" borderId="10" xfId="0" applyNumberFormat="1" applyFont="1" applyFill="1" applyBorder="1" applyAlignment="1" applyProtection="1">
      <alignment horizontal="center" vertical="top" wrapText="1"/>
      <protection/>
    </xf>
    <xf numFmtId="164" fontId="4" fillId="0" borderId="10" xfId="0" applyNumberFormat="1" applyFont="1" applyFill="1" applyBorder="1" applyAlignment="1">
      <alignment horizontal="center" vertical="center" wrapText="1"/>
    </xf>
    <xf numFmtId="165" fontId="3" fillId="0" borderId="10" xfId="0" applyNumberFormat="1" applyFont="1" applyFill="1" applyBorder="1" applyAlignment="1" applyProtection="1">
      <alignment horizontal="center" vertical="top" wrapText="1"/>
      <protection locked="0"/>
    </xf>
    <xf numFmtId="165" fontId="3" fillId="0" borderId="10" xfId="0" applyNumberFormat="1" applyFont="1" applyFill="1" applyBorder="1" applyAlignment="1" applyProtection="1">
      <alignment vertical="top" wrapText="1"/>
      <protection locked="0"/>
    </xf>
    <xf numFmtId="164" fontId="3" fillId="0" borderId="10" xfId="0" applyNumberFormat="1" applyFont="1" applyFill="1" applyBorder="1" applyAlignment="1" applyProtection="1">
      <alignment vertical="top" wrapText="1"/>
      <protection locked="0"/>
    </xf>
    <xf numFmtId="164" fontId="3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165" fontId="3" fillId="0" borderId="11" xfId="0" applyNumberFormat="1" applyFont="1" applyFill="1" applyBorder="1" applyAlignment="1">
      <alignment horizontal="center" vertical="center" wrapText="1"/>
    </xf>
    <xf numFmtId="165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NumberFormat="1" applyFont="1" applyFill="1" applyBorder="1" applyAlignment="1">
      <alignment horizontal="center" vertical="top" wrapText="1"/>
    </xf>
    <xf numFmtId="0" fontId="3" fillId="0" borderId="15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 applyProtection="1">
      <alignment horizontal="center" vertical="center" wrapText="1"/>
      <protection/>
    </xf>
    <xf numFmtId="164" fontId="3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top" wrapText="1"/>
    </xf>
    <xf numFmtId="165" fontId="6" fillId="0" borderId="0" xfId="0" applyNumberFormat="1" applyFont="1" applyFill="1" applyAlignment="1">
      <alignment horizontal="center"/>
    </xf>
    <xf numFmtId="165" fontId="6" fillId="0" borderId="0" xfId="0" applyNumberFormat="1" applyFont="1" applyFill="1" applyAlignment="1" applyProtection="1">
      <alignment horizontal="center"/>
      <protection locked="0"/>
    </xf>
    <xf numFmtId="165" fontId="3" fillId="0" borderId="0" xfId="0" applyNumberFormat="1" applyFont="1" applyFill="1" applyBorder="1" applyAlignment="1">
      <alignment horizontal="right"/>
    </xf>
    <xf numFmtId="0" fontId="3" fillId="0" borderId="16" xfId="0" applyNumberFormat="1" applyFont="1" applyFill="1" applyBorder="1" applyAlignment="1">
      <alignment horizontal="center" vertical="top" wrapText="1"/>
    </xf>
    <xf numFmtId="16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Fill="1" applyBorder="1" applyAlignment="1" applyProtection="1">
      <alignment horizontal="center"/>
      <protection locked="0"/>
    </xf>
    <xf numFmtId="165" fontId="3" fillId="0" borderId="0" xfId="0" applyNumberFormat="1" applyFont="1" applyFill="1" applyAlignment="1" applyProtection="1">
      <alignment horizontal="justify"/>
      <protection locked="0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 applyProtection="1">
      <alignment horizontal="center" vertical="center"/>
      <protection locked="0"/>
    </xf>
    <xf numFmtId="0" fontId="3" fillId="0" borderId="20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 applyProtection="1">
      <alignment horizontal="center" vertical="top" wrapText="1"/>
      <protection/>
    </xf>
    <xf numFmtId="164" fontId="3" fillId="0" borderId="23" xfId="0" applyNumberFormat="1" applyFont="1" applyFill="1" applyBorder="1" applyAlignment="1" applyProtection="1">
      <alignment horizontal="center" vertical="top" wrapText="1"/>
      <protection/>
    </xf>
    <xf numFmtId="164" fontId="4" fillId="0" borderId="11" xfId="0" applyNumberFormat="1" applyFont="1" applyFill="1" applyBorder="1" applyAlignment="1">
      <alignment horizontal="center" vertical="top" wrapText="1"/>
    </xf>
    <xf numFmtId="164" fontId="4" fillId="0" borderId="23" xfId="0" applyNumberFormat="1" applyFont="1" applyFill="1" applyBorder="1" applyAlignment="1">
      <alignment horizontal="center" vertical="top" wrapText="1"/>
    </xf>
    <xf numFmtId="164" fontId="3" fillId="0" borderId="23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top" wrapText="1"/>
    </xf>
    <xf numFmtId="0" fontId="3" fillId="0" borderId="23" xfId="0" applyFont="1" applyFill="1" applyBorder="1" applyAlignment="1">
      <alignment vertical="top" wrapText="1"/>
    </xf>
    <xf numFmtId="164" fontId="4" fillId="0" borderId="11" xfId="0" applyNumberFormat="1" applyFont="1" applyFill="1" applyBorder="1" applyAlignment="1" applyProtection="1">
      <alignment horizontal="center" vertical="top" wrapText="1"/>
      <protection/>
    </xf>
    <xf numFmtId="164" fontId="4" fillId="0" borderId="23" xfId="0" applyNumberFormat="1" applyFont="1" applyFill="1" applyBorder="1" applyAlignment="1" applyProtection="1">
      <alignment horizontal="center" vertical="top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0"/>
  <sheetViews>
    <sheetView tabSelected="1" zoomScalePageLayoutView="0" workbookViewId="0" topLeftCell="A114">
      <selection activeCell="E151" sqref="E151"/>
    </sheetView>
  </sheetViews>
  <sheetFormatPr defaultColWidth="9.00390625" defaultRowHeight="12.75"/>
  <cols>
    <col min="1" max="1" width="44.875" style="21" customWidth="1"/>
    <col min="2" max="2" width="11.25390625" style="22" customWidth="1"/>
    <col min="3" max="3" width="13.125" style="22" customWidth="1"/>
    <col min="4" max="4" width="11.625" style="22" customWidth="1"/>
    <col min="5" max="5" width="12.75390625" style="22" customWidth="1"/>
    <col min="6" max="6" width="14.125" style="22" customWidth="1"/>
    <col min="7" max="7" width="12.00390625" style="22" customWidth="1"/>
    <col min="8" max="9" width="10.00390625" style="22" customWidth="1"/>
    <col min="10" max="13" width="9.125" style="21" customWidth="1"/>
    <col min="14" max="14" width="12.125" style="21" customWidth="1"/>
    <col min="15" max="16384" width="9.125" style="21" customWidth="1"/>
  </cols>
  <sheetData>
    <row r="1" spans="1:9" ht="23.25" customHeight="1">
      <c r="A1" s="61" t="s">
        <v>0</v>
      </c>
      <c r="B1" s="61"/>
      <c r="C1" s="61"/>
      <c r="D1" s="61"/>
      <c r="E1" s="61"/>
      <c r="F1" s="61"/>
      <c r="G1" s="61"/>
      <c r="H1" s="61"/>
      <c r="I1" s="50"/>
    </row>
    <row r="2" spans="1:9" ht="19.5" customHeight="1">
      <c r="A2" s="62" t="s">
        <v>151</v>
      </c>
      <c r="B2" s="62"/>
      <c r="C2" s="62"/>
      <c r="D2" s="62"/>
      <c r="E2" s="62"/>
      <c r="F2" s="62"/>
      <c r="G2" s="62"/>
      <c r="H2" s="62"/>
      <c r="I2" s="51"/>
    </row>
    <row r="3" spans="1:9" ht="5.25" customHeight="1" hidden="1">
      <c r="A3" s="63" t="s">
        <v>1</v>
      </c>
      <c r="B3" s="63"/>
      <c r="C3" s="63"/>
      <c r="D3" s="63"/>
      <c r="E3" s="63"/>
      <c r="F3" s="63"/>
      <c r="G3" s="63"/>
      <c r="H3" s="63"/>
      <c r="I3" s="52"/>
    </row>
    <row r="4" spans="1:9" ht="44.25" customHeight="1" thickBot="1">
      <c r="A4" s="40" t="s">
        <v>2</v>
      </c>
      <c r="B4" s="41" t="s">
        <v>3</v>
      </c>
      <c r="C4" s="41" t="s">
        <v>152</v>
      </c>
      <c r="D4" s="41" t="s">
        <v>76</v>
      </c>
      <c r="E4" s="41" t="s">
        <v>75</v>
      </c>
      <c r="F4" s="41" t="s">
        <v>77</v>
      </c>
      <c r="G4" s="41" t="s">
        <v>145</v>
      </c>
      <c r="H4" s="42" t="s">
        <v>74</v>
      </c>
      <c r="I4" s="41" t="s">
        <v>79</v>
      </c>
    </row>
    <row r="5" spans="1:9" ht="18" customHeight="1" thickBot="1">
      <c r="A5" s="43">
        <v>1</v>
      </c>
      <c r="B5" s="44">
        <v>2</v>
      </c>
      <c r="C5" s="44">
        <v>3</v>
      </c>
      <c r="D5" s="44">
        <v>4</v>
      </c>
      <c r="E5" s="44">
        <v>5</v>
      </c>
      <c r="F5" s="44">
        <v>6</v>
      </c>
      <c r="G5" s="44">
        <v>7</v>
      </c>
      <c r="H5" s="45">
        <v>8</v>
      </c>
      <c r="I5" s="53">
        <v>9</v>
      </c>
    </row>
    <row r="6" spans="1:9" ht="24.75" customHeight="1">
      <c r="A6" s="64" t="s">
        <v>4</v>
      </c>
      <c r="B6" s="65"/>
      <c r="C6" s="65"/>
      <c r="D6" s="65"/>
      <c r="E6" s="65"/>
      <c r="F6" s="65"/>
      <c r="G6" s="65"/>
      <c r="H6" s="65"/>
      <c r="I6" s="66"/>
    </row>
    <row r="7" spans="1:9" ht="12.75">
      <c r="A7" s="5" t="s">
        <v>5</v>
      </c>
      <c r="B7" s="25">
        <f>B8+B9</f>
        <v>436924.4</v>
      </c>
      <c r="C7" s="25">
        <f>C8+C9</f>
        <v>210850.50000000003</v>
      </c>
      <c r="D7" s="25">
        <f>D8+D9</f>
        <v>237755.59999999998</v>
      </c>
      <c r="E7" s="25">
        <f>$D:$D/$B:$B*100</f>
        <v>54.415729586170954</v>
      </c>
      <c r="F7" s="25">
        <f>$D:$D/$C:$C*100</f>
        <v>112.76027327419187</v>
      </c>
      <c r="G7" s="25">
        <f>G8+G9</f>
        <v>184970.39999999997</v>
      </c>
      <c r="H7" s="28">
        <f>$D:$D/$G:$G*100</f>
        <v>128.53710647757697</v>
      </c>
      <c r="I7" s="25">
        <f>I8+I9</f>
        <v>40119.7</v>
      </c>
    </row>
    <row r="8" spans="1:9" ht="25.5">
      <c r="A8" s="49" t="s">
        <v>6</v>
      </c>
      <c r="B8" s="26">
        <v>56910.7</v>
      </c>
      <c r="C8" s="26">
        <v>30430.7</v>
      </c>
      <c r="D8" s="26">
        <v>53506.4</v>
      </c>
      <c r="E8" s="25">
        <f>$D:$D/$B:$B*100</f>
        <v>94.01817232963222</v>
      </c>
      <c r="F8" s="25">
        <f>$D:$D/$C:$C*100</f>
        <v>175.83032923987946</v>
      </c>
      <c r="G8" s="26">
        <v>25731.6</v>
      </c>
      <c r="H8" s="28">
        <f>$D:$D/$G:$G*100</f>
        <v>207.94043122075584</v>
      </c>
      <c r="I8" s="26">
        <v>812.9</v>
      </c>
    </row>
    <row r="9" spans="1:9" ht="12.75">
      <c r="A9" s="72" t="s">
        <v>78</v>
      </c>
      <c r="B9" s="69">
        <f>B11+B12+B13+B14+B15</f>
        <v>380013.7</v>
      </c>
      <c r="C9" s="69">
        <f>C11+C12+C13+C14+C15</f>
        <v>180419.80000000002</v>
      </c>
      <c r="D9" s="69">
        <f>D11+D12+D13+D14+D15</f>
        <v>184249.19999999998</v>
      </c>
      <c r="E9" s="74">
        <f>$D:$D/$B:$B*100</f>
        <v>48.48488357130282</v>
      </c>
      <c r="F9" s="69">
        <f>$D:$D/$C:$C*100</f>
        <v>102.12249431603404</v>
      </c>
      <c r="G9" s="69">
        <f>G11+G12+G13+G14+G15</f>
        <v>159238.79999999996</v>
      </c>
      <c r="H9" s="67">
        <f>$D:$D/$G:$G*100</f>
        <v>115.70622235284367</v>
      </c>
      <c r="I9" s="69">
        <f>I11+I12+I13+I14+I15</f>
        <v>39306.799999999996</v>
      </c>
    </row>
    <row r="10" spans="1:9" ht="12.75">
      <c r="A10" s="73"/>
      <c r="B10" s="70"/>
      <c r="C10" s="70"/>
      <c r="D10" s="70"/>
      <c r="E10" s="75"/>
      <c r="F10" s="71"/>
      <c r="G10" s="70"/>
      <c r="H10" s="68"/>
      <c r="I10" s="70"/>
    </row>
    <row r="11" spans="1:9" ht="51" customHeight="1">
      <c r="A11" s="1" t="s">
        <v>83</v>
      </c>
      <c r="B11" s="27">
        <v>363409.2</v>
      </c>
      <c r="C11" s="27">
        <v>171424.2</v>
      </c>
      <c r="D11" s="27">
        <v>173494.9</v>
      </c>
      <c r="E11" s="28">
        <f aca="true" t="shared" si="0" ref="E11:E24">$D:$D/$B:$B*100</f>
        <v>47.74092125350706</v>
      </c>
      <c r="F11" s="28">
        <f aca="true" t="shared" si="1" ref="F11:F24">$D:$D/$C:$C*100</f>
        <v>101.20793913578127</v>
      </c>
      <c r="G11" s="27">
        <v>152677.4</v>
      </c>
      <c r="H11" s="28">
        <f>$D:$D/$G:$G*100</f>
        <v>113.63495841558738</v>
      </c>
      <c r="I11" s="27">
        <v>37272.7</v>
      </c>
    </row>
    <row r="12" spans="1:9" ht="89.25">
      <c r="A12" s="2" t="s">
        <v>101</v>
      </c>
      <c r="B12" s="27">
        <v>1283.2</v>
      </c>
      <c r="C12" s="27">
        <v>373</v>
      </c>
      <c r="D12" s="27">
        <v>350.8</v>
      </c>
      <c r="E12" s="28">
        <f t="shared" si="0"/>
        <v>27.337905236907726</v>
      </c>
      <c r="F12" s="28">
        <f t="shared" si="1"/>
        <v>94.04825737265415</v>
      </c>
      <c r="G12" s="27">
        <v>294.8</v>
      </c>
      <c r="H12" s="28">
        <f>$D:$D/$G:$G*100</f>
        <v>118.99592944369064</v>
      </c>
      <c r="I12" s="27">
        <v>120.7</v>
      </c>
    </row>
    <row r="13" spans="1:9" ht="25.5">
      <c r="A13" s="3" t="s">
        <v>84</v>
      </c>
      <c r="B13" s="27">
        <v>2087.9</v>
      </c>
      <c r="C13" s="27">
        <v>1550</v>
      </c>
      <c r="D13" s="27">
        <v>1689.6</v>
      </c>
      <c r="E13" s="28">
        <f t="shared" si="0"/>
        <v>80.92341587240767</v>
      </c>
      <c r="F13" s="28">
        <f t="shared" si="1"/>
        <v>109.0064516129032</v>
      </c>
      <c r="G13" s="27">
        <v>1072.4</v>
      </c>
      <c r="H13" s="28">
        <f>$D:$D/$G:$G*100</f>
        <v>157.55315180902647</v>
      </c>
      <c r="I13" s="27">
        <v>518</v>
      </c>
    </row>
    <row r="14" spans="1:9" ht="65.25" customHeight="1">
      <c r="A14" s="6" t="s">
        <v>90</v>
      </c>
      <c r="B14" s="27">
        <v>11189.8</v>
      </c>
      <c r="C14" s="27">
        <v>6705.4</v>
      </c>
      <c r="D14" s="27">
        <v>8381.4</v>
      </c>
      <c r="E14" s="28">
        <f t="shared" si="0"/>
        <v>74.90214302311034</v>
      </c>
      <c r="F14" s="28">
        <f t="shared" si="1"/>
        <v>124.99478032630418</v>
      </c>
      <c r="G14" s="27">
        <v>5133.3</v>
      </c>
      <c r="H14" s="28">
        <f>$D:$D/$G:$G*100</f>
        <v>163.27508620185844</v>
      </c>
      <c r="I14" s="27">
        <v>1365.6</v>
      </c>
    </row>
    <row r="15" spans="1:9" ht="48.75" customHeight="1">
      <c r="A15" s="37" t="s">
        <v>132</v>
      </c>
      <c r="B15" s="27">
        <v>2043.6</v>
      </c>
      <c r="C15" s="27">
        <v>367.2</v>
      </c>
      <c r="D15" s="27">
        <v>332.5</v>
      </c>
      <c r="E15" s="28">
        <f t="shared" si="0"/>
        <v>16.27030730084165</v>
      </c>
      <c r="F15" s="28">
        <f t="shared" si="1"/>
        <v>90.55010893246188</v>
      </c>
      <c r="G15" s="27">
        <v>60.9</v>
      </c>
      <c r="H15" s="28">
        <v>0</v>
      </c>
      <c r="I15" s="27">
        <v>29.8</v>
      </c>
    </row>
    <row r="16" spans="1:9" ht="39.75" customHeight="1">
      <c r="A16" s="20" t="s">
        <v>95</v>
      </c>
      <c r="B16" s="54">
        <f>B17+B18+B19+B20</f>
        <v>53309.5</v>
      </c>
      <c r="C16" s="54">
        <f>C17+C18+C19+C20</f>
        <v>26653.2</v>
      </c>
      <c r="D16" s="54">
        <f>D17+D18+D19+D20</f>
        <v>28870.800000000003</v>
      </c>
      <c r="E16" s="25">
        <f t="shared" si="0"/>
        <v>54.15695138765136</v>
      </c>
      <c r="F16" s="25">
        <f t="shared" si="1"/>
        <v>108.32020170185945</v>
      </c>
      <c r="G16" s="54">
        <f>G17+G18+G19+G20</f>
        <v>10818.1</v>
      </c>
      <c r="H16" s="28">
        <f aca="true" t="shared" si="2" ref="H16:H24">$D:$D/$G:$G*100</f>
        <v>266.8749595585177</v>
      </c>
      <c r="I16" s="54">
        <f>I17+I18+I19+I20</f>
        <v>5051.2</v>
      </c>
    </row>
    <row r="17" spans="1:9" ht="37.5" customHeight="1">
      <c r="A17" s="8" t="s">
        <v>96</v>
      </c>
      <c r="B17" s="27">
        <v>24102.9</v>
      </c>
      <c r="C17" s="27">
        <v>12050</v>
      </c>
      <c r="D17" s="27">
        <v>14210.8</v>
      </c>
      <c r="E17" s="28">
        <f t="shared" si="0"/>
        <v>58.95888046666583</v>
      </c>
      <c r="F17" s="28">
        <f t="shared" si="1"/>
        <v>117.93195020746887</v>
      </c>
      <c r="G17" s="27">
        <v>4892</v>
      </c>
      <c r="H17" s="28">
        <f t="shared" si="2"/>
        <v>290.49059689288634</v>
      </c>
      <c r="I17" s="27">
        <v>2548</v>
      </c>
    </row>
    <row r="18" spans="1:9" ht="56.25" customHeight="1">
      <c r="A18" s="8" t="s">
        <v>97</v>
      </c>
      <c r="B18" s="27">
        <v>133.4</v>
      </c>
      <c r="C18" s="27">
        <v>66.6</v>
      </c>
      <c r="D18" s="27">
        <v>83.7</v>
      </c>
      <c r="E18" s="28">
        <f t="shared" si="0"/>
        <v>62.74362818590704</v>
      </c>
      <c r="F18" s="28">
        <f t="shared" si="1"/>
        <v>125.67567567567568</v>
      </c>
      <c r="G18" s="27">
        <v>36.8</v>
      </c>
      <c r="H18" s="28">
        <f t="shared" si="2"/>
        <v>227.4456521739131</v>
      </c>
      <c r="I18" s="27">
        <v>11.5</v>
      </c>
    </row>
    <row r="19" spans="1:9" ht="55.5" customHeight="1">
      <c r="A19" s="8" t="s">
        <v>98</v>
      </c>
      <c r="B19" s="27">
        <v>32095.6</v>
      </c>
      <c r="C19" s="27">
        <v>16047.6</v>
      </c>
      <c r="D19" s="27">
        <v>16369.9</v>
      </c>
      <c r="E19" s="28">
        <f t="shared" si="0"/>
        <v>51.0035643514999</v>
      </c>
      <c r="F19" s="28">
        <f t="shared" si="1"/>
        <v>102.00840000997033</v>
      </c>
      <c r="G19" s="27">
        <v>6802.4</v>
      </c>
      <c r="H19" s="28">
        <f t="shared" si="2"/>
        <v>240.64888862754322</v>
      </c>
      <c r="I19" s="27">
        <v>2854.2</v>
      </c>
    </row>
    <row r="20" spans="1:9" ht="54" customHeight="1">
      <c r="A20" s="8" t="s">
        <v>99</v>
      </c>
      <c r="B20" s="27">
        <v>-3022.4</v>
      </c>
      <c r="C20" s="27">
        <v>-1511</v>
      </c>
      <c r="D20" s="27">
        <v>-1793.6</v>
      </c>
      <c r="E20" s="28">
        <f t="shared" si="0"/>
        <v>59.34356802541026</v>
      </c>
      <c r="F20" s="28">
        <f t="shared" si="1"/>
        <v>118.70284579748511</v>
      </c>
      <c r="G20" s="27">
        <v>-913.1</v>
      </c>
      <c r="H20" s="28">
        <f t="shared" si="2"/>
        <v>196.4297448253203</v>
      </c>
      <c r="I20" s="27">
        <v>-362.5</v>
      </c>
    </row>
    <row r="21" spans="1:9" ht="12.75">
      <c r="A21" s="7" t="s">
        <v>8</v>
      </c>
      <c r="B21" s="54">
        <f>B22+B26+B27+B28</f>
        <v>111376.1</v>
      </c>
      <c r="C21" s="54">
        <f>C22+C26+C27+C28</f>
        <v>57326.1</v>
      </c>
      <c r="D21" s="54">
        <f>D22+D26+D27+D28</f>
        <v>56935.7</v>
      </c>
      <c r="E21" s="25">
        <f t="shared" si="0"/>
        <v>51.12021340305505</v>
      </c>
      <c r="F21" s="25">
        <f t="shared" si="1"/>
        <v>99.31898384854368</v>
      </c>
      <c r="G21" s="54">
        <f>G22+G26+G27+G28</f>
        <v>55181.6</v>
      </c>
      <c r="H21" s="28">
        <f t="shared" si="2"/>
        <v>103.17877698363222</v>
      </c>
      <c r="I21" s="54">
        <f>I22+I25+I26+I27+I28</f>
        <v>4929.6</v>
      </c>
    </row>
    <row r="22" spans="1:9" ht="27.75" customHeight="1">
      <c r="A22" s="38" t="s">
        <v>133</v>
      </c>
      <c r="B22" s="54">
        <f>SUM(B23:B24)</f>
        <v>91200</v>
      </c>
      <c r="C22" s="54">
        <f>SUM(C23:C24)</f>
        <v>46200</v>
      </c>
      <c r="D22" s="54">
        <f>SUM(D23:D25)</f>
        <v>46177.5</v>
      </c>
      <c r="E22" s="28">
        <f t="shared" si="0"/>
        <v>50.63322368421053</v>
      </c>
      <c r="F22" s="28">
        <f t="shared" si="1"/>
        <v>99.9512987012987</v>
      </c>
      <c r="G22" s="54">
        <f>SUM(G23:G25)</f>
        <v>38656</v>
      </c>
      <c r="H22" s="25">
        <f t="shared" si="2"/>
        <v>119.45752276490067</v>
      </c>
      <c r="I22" s="54">
        <f>SUM(I23:I25)</f>
        <v>3644.1</v>
      </c>
    </row>
    <row r="23" spans="1:9" ht="27.75" customHeight="1">
      <c r="A23" s="3" t="s">
        <v>134</v>
      </c>
      <c r="B23" s="27">
        <v>54720</v>
      </c>
      <c r="C23" s="27">
        <v>25920</v>
      </c>
      <c r="D23" s="27">
        <v>25842.7</v>
      </c>
      <c r="E23" s="28">
        <f t="shared" si="0"/>
        <v>47.227156432748544</v>
      </c>
      <c r="F23" s="28">
        <f t="shared" si="1"/>
        <v>99.70177469135803</v>
      </c>
      <c r="G23" s="27">
        <v>23582.7</v>
      </c>
      <c r="H23" s="28">
        <f t="shared" si="2"/>
        <v>109.58329622986342</v>
      </c>
      <c r="I23" s="27">
        <v>2105</v>
      </c>
    </row>
    <row r="24" spans="1:9" ht="42.75" customHeight="1">
      <c r="A24" s="39" t="s">
        <v>135</v>
      </c>
      <c r="B24" s="27">
        <v>36480</v>
      </c>
      <c r="C24" s="27">
        <v>20280</v>
      </c>
      <c r="D24" s="27">
        <v>20335.7</v>
      </c>
      <c r="E24" s="28">
        <f t="shared" si="0"/>
        <v>55.74479166666667</v>
      </c>
      <c r="F24" s="28">
        <f t="shared" si="1"/>
        <v>100.27465483234714</v>
      </c>
      <c r="G24" s="27">
        <v>15073.3</v>
      </c>
      <c r="H24" s="28">
        <f t="shared" si="2"/>
        <v>134.91206305188646</v>
      </c>
      <c r="I24" s="27">
        <v>1539.1</v>
      </c>
    </row>
    <row r="25" spans="1:9" ht="42.75" customHeight="1">
      <c r="A25" s="39" t="s">
        <v>148</v>
      </c>
      <c r="B25" s="27">
        <v>0</v>
      </c>
      <c r="C25" s="27">
        <v>0</v>
      </c>
      <c r="D25" s="27">
        <v>-0.9</v>
      </c>
      <c r="E25" s="28">
        <v>0</v>
      </c>
      <c r="F25" s="28">
        <v>0</v>
      </c>
      <c r="G25" s="27">
        <v>0</v>
      </c>
      <c r="H25" s="28">
        <v>0</v>
      </c>
      <c r="I25" s="27">
        <v>0</v>
      </c>
    </row>
    <row r="26" spans="1:9" ht="12.75">
      <c r="A26" s="3" t="s">
        <v>9</v>
      </c>
      <c r="B26" s="27">
        <v>123.6</v>
      </c>
      <c r="C26" s="27">
        <v>123.6</v>
      </c>
      <c r="D26" s="27">
        <v>314</v>
      </c>
      <c r="E26" s="28">
        <f aca="true" t="shared" si="3" ref="E26:E35">$D:$D/$B:$B*100</f>
        <v>254.0453074433657</v>
      </c>
      <c r="F26" s="28">
        <f>$D:$D/$C:$C*100</f>
        <v>254.0453074433657</v>
      </c>
      <c r="G26" s="27">
        <v>7284.2</v>
      </c>
      <c r="H26" s="28">
        <f>$D:$D/$G:$G*100</f>
        <v>4.310699870953571</v>
      </c>
      <c r="I26" s="27">
        <v>30.8</v>
      </c>
    </row>
    <row r="27" spans="1:9" ht="12.75">
      <c r="A27" s="3" t="s">
        <v>10</v>
      </c>
      <c r="B27" s="27">
        <v>33.5</v>
      </c>
      <c r="C27" s="27">
        <v>33.5</v>
      </c>
      <c r="D27" s="27">
        <v>33.6</v>
      </c>
      <c r="E27" s="28">
        <f t="shared" si="3"/>
        <v>100.29850746268659</v>
      </c>
      <c r="F27" s="28">
        <v>0</v>
      </c>
      <c r="G27" s="27">
        <v>33.5</v>
      </c>
      <c r="H27" s="28">
        <v>0</v>
      </c>
      <c r="I27" s="27">
        <v>0</v>
      </c>
    </row>
    <row r="28" spans="1:9" ht="25.5">
      <c r="A28" s="3" t="s">
        <v>136</v>
      </c>
      <c r="B28" s="27">
        <v>20019</v>
      </c>
      <c r="C28" s="27">
        <v>10969</v>
      </c>
      <c r="D28" s="27">
        <v>10410.6</v>
      </c>
      <c r="E28" s="28">
        <f t="shared" si="3"/>
        <v>52.003596583245915</v>
      </c>
      <c r="F28" s="28">
        <f aca="true" t="shared" si="4" ref="F28:F35">$D:$D/$C:$C*100</f>
        <v>94.90928981675631</v>
      </c>
      <c r="G28" s="27">
        <v>9207.9</v>
      </c>
      <c r="H28" s="28">
        <f aca="true" t="shared" si="5" ref="H28:H35">$D:$D/$G:$G*100</f>
        <v>113.06161013911968</v>
      </c>
      <c r="I28" s="27">
        <v>1254.7</v>
      </c>
    </row>
    <row r="29" spans="1:9" ht="12.75">
      <c r="A29" s="7" t="s">
        <v>137</v>
      </c>
      <c r="B29" s="26">
        <f>SUM(B30+B31)</f>
        <v>35177.399999999994</v>
      </c>
      <c r="C29" s="26">
        <f>SUM(C30+C31)</f>
        <v>9047.4</v>
      </c>
      <c r="D29" s="26">
        <f>SUM(D30+D31)</f>
        <v>10585.8</v>
      </c>
      <c r="E29" s="25">
        <f t="shared" si="3"/>
        <v>30.092616282044727</v>
      </c>
      <c r="F29" s="25">
        <f t="shared" si="4"/>
        <v>117.003780091518</v>
      </c>
      <c r="G29" s="26">
        <f>SUM(G30+G31)</f>
        <v>8514.7</v>
      </c>
      <c r="H29" s="28">
        <f t="shared" si="5"/>
        <v>124.32381645859512</v>
      </c>
      <c r="I29" s="26">
        <f>SUM(I30+I31)</f>
        <v>2492.9</v>
      </c>
    </row>
    <row r="30" spans="1:9" ht="12.75">
      <c r="A30" s="3" t="s">
        <v>11</v>
      </c>
      <c r="B30" s="27">
        <v>21150.6</v>
      </c>
      <c r="C30" s="27">
        <v>3520.6</v>
      </c>
      <c r="D30" s="27">
        <v>5180.2</v>
      </c>
      <c r="E30" s="28">
        <f t="shared" si="3"/>
        <v>24.491976586952617</v>
      </c>
      <c r="F30" s="28">
        <f t="shared" si="4"/>
        <v>147.13969209793785</v>
      </c>
      <c r="G30" s="27">
        <v>2845.1</v>
      </c>
      <c r="H30" s="28">
        <f t="shared" si="5"/>
        <v>182.07444378053495</v>
      </c>
      <c r="I30" s="27">
        <v>1922.4</v>
      </c>
    </row>
    <row r="31" spans="1:9" ht="12.75">
      <c r="A31" s="7" t="s">
        <v>105</v>
      </c>
      <c r="B31" s="26">
        <f aca="true" t="shared" si="6" ref="B31:G31">SUM(B32:B33)</f>
        <v>14026.8</v>
      </c>
      <c r="C31" s="26">
        <f>SUM(C32:C33)</f>
        <v>5526.8</v>
      </c>
      <c r="D31" s="26">
        <f t="shared" si="6"/>
        <v>5405.6</v>
      </c>
      <c r="E31" s="25">
        <f t="shared" si="3"/>
        <v>38.53765648615508</v>
      </c>
      <c r="F31" s="25">
        <f t="shared" si="4"/>
        <v>97.80704928711008</v>
      </c>
      <c r="G31" s="26">
        <f t="shared" si="6"/>
        <v>5669.6</v>
      </c>
      <c r="H31" s="28">
        <f t="shared" si="5"/>
        <v>95.34358684916043</v>
      </c>
      <c r="I31" s="26">
        <f>SUM(I32:I33)</f>
        <v>570.5</v>
      </c>
    </row>
    <row r="32" spans="1:9" ht="12.75">
      <c r="A32" s="3" t="s">
        <v>103</v>
      </c>
      <c r="B32" s="27">
        <v>9010</v>
      </c>
      <c r="C32" s="27">
        <v>4760</v>
      </c>
      <c r="D32" s="27">
        <v>4828</v>
      </c>
      <c r="E32" s="28">
        <f t="shared" si="3"/>
        <v>53.58490566037736</v>
      </c>
      <c r="F32" s="28">
        <f t="shared" si="4"/>
        <v>101.42857142857142</v>
      </c>
      <c r="G32" s="27">
        <v>4580</v>
      </c>
      <c r="H32" s="28">
        <f t="shared" si="5"/>
        <v>105.41484716157206</v>
      </c>
      <c r="I32" s="27">
        <v>478.7</v>
      </c>
    </row>
    <row r="33" spans="1:9" ht="12.75">
      <c r="A33" s="3" t="s">
        <v>104</v>
      </c>
      <c r="B33" s="27">
        <v>5016.8</v>
      </c>
      <c r="C33" s="27">
        <v>766.8</v>
      </c>
      <c r="D33" s="27">
        <v>577.6</v>
      </c>
      <c r="E33" s="28">
        <f t="shared" si="3"/>
        <v>11.513315260723967</v>
      </c>
      <c r="F33" s="28">
        <f t="shared" si="4"/>
        <v>75.32603025560772</v>
      </c>
      <c r="G33" s="27">
        <v>1089.6</v>
      </c>
      <c r="H33" s="28">
        <f t="shared" si="5"/>
        <v>53.01027900146843</v>
      </c>
      <c r="I33" s="27">
        <v>91.8</v>
      </c>
    </row>
    <row r="34" spans="1:9" ht="12.75">
      <c r="A34" s="5" t="s">
        <v>12</v>
      </c>
      <c r="B34" s="54">
        <f>SUM(B35,B37,B38)</f>
        <v>11980</v>
      </c>
      <c r="C34" s="54">
        <f>SUM(C35,C37,C38)</f>
        <v>6319</v>
      </c>
      <c r="D34" s="54">
        <f>SUM(D35,D37,D38)</f>
        <v>6402.3</v>
      </c>
      <c r="E34" s="25">
        <f t="shared" si="3"/>
        <v>53.44156928213689</v>
      </c>
      <c r="F34" s="25">
        <f t="shared" si="4"/>
        <v>101.31824655799969</v>
      </c>
      <c r="G34" s="54">
        <f>SUM(G35,G37,G38)</f>
        <v>5209.3</v>
      </c>
      <c r="H34" s="28">
        <f t="shared" si="5"/>
        <v>122.90134950953102</v>
      </c>
      <c r="I34" s="54">
        <f>SUM(I35,I37,I38)</f>
        <v>1323.9</v>
      </c>
    </row>
    <row r="35" spans="1:9" ht="24.75" customHeight="1">
      <c r="A35" s="3" t="s">
        <v>13</v>
      </c>
      <c r="B35" s="27">
        <v>11870</v>
      </c>
      <c r="C35" s="27">
        <v>6270</v>
      </c>
      <c r="D35" s="27">
        <v>6348.1</v>
      </c>
      <c r="E35" s="28">
        <f t="shared" si="3"/>
        <v>53.480202190395964</v>
      </c>
      <c r="F35" s="28">
        <f t="shared" si="4"/>
        <v>101.24561403508771</v>
      </c>
      <c r="G35" s="27">
        <v>5185.3</v>
      </c>
      <c r="H35" s="28">
        <f t="shared" si="5"/>
        <v>122.42493201936242</v>
      </c>
      <c r="I35" s="27">
        <v>1295.7</v>
      </c>
    </row>
    <row r="36" spans="1:9" ht="12.75" customHeight="1" hidden="1">
      <c r="A36" s="4" t="s">
        <v>91</v>
      </c>
      <c r="B36" s="27"/>
      <c r="C36" s="27"/>
      <c r="D36" s="27"/>
      <c r="E36" s="28"/>
      <c r="F36" s="28"/>
      <c r="G36" s="27"/>
      <c r="H36" s="28"/>
      <c r="I36" s="27"/>
    </row>
    <row r="37" spans="1:9" ht="27" customHeight="1">
      <c r="A37" s="3" t="s">
        <v>14</v>
      </c>
      <c r="B37" s="27">
        <v>110</v>
      </c>
      <c r="C37" s="27">
        <v>49</v>
      </c>
      <c r="D37" s="27">
        <v>35</v>
      </c>
      <c r="E37" s="28">
        <f>$D:$D/$B:$B*100</f>
        <v>31.818181818181817</v>
      </c>
      <c r="F37" s="28">
        <f>$D:$D/$C:$C*100</f>
        <v>71.42857142857143</v>
      </c>
      <c r="G37" s="27">
        <v>0</v>
      </c>
      <c r="H37" s="28">
        <v>0</v>
      </c>
      <c r="I37" s="27">
        <v>25</v>
      </c>
    </row>
    <row r="38" spans="1:9" ht="72" customHeight="1">
      <c r="A38" s="3" t="s">
        <v>139</v>
      </c>
      <c r="B38" s="27">
        <v>0</v>
      </c>
      <c r="C38" s="27">
        <v>0</v>
      </c>
      <c r="D38" s="27">
        <v>19.2</v>
      </c>
      <c r="E38" s="28">
        <v>0</v>
      </c>
      <c r="F38" s="28">
        <v>0</v>
      </c>
      <c r="G38" s="27">
        <v>24</v>
      </c>
      <c r="H38" s="28">
        <v>0</v>
      </c>
      <c r="I38" s="27">
        <v>3.2</v>
      </c>
    </row>
    <row r="39" spans="1:9" ht="25.5">
      <c r="A39" s="7" t="s">
        <v>15</v>
      </c>
      <c r="B39" s="54">
        <f>$40:$40+$41:$41</f>
        <v>0</v>
      </c>
      <c r="C39" s="54">
        <f>$40:$40+$41:$41</f>
        <v>0</v>
      </c>
      <c r="D39" s="54">
        <f>$40:$40+$41:$41</f>
        <v>0</v>
      </c>
      <c r="E39" s="25">
        <v>0</v>
      </c>
      <c r="F39" s="25">
        <v>0</v>
      </c>
      <c r="G39" s="54">
        <f>$40:$40+$41:$41</f>
        <v>0.7</v>
      </c>
      <c r="H39" s="28">
        <v>0</v>
      </c>
      <c r="I39" s="54">
        <f>$40:$40+$41:$41</f>
        <v>0</v>
      </c>
    </row>
    <row r="40" spans="1:9" ht="25.5">
      <c r="A40" s="3" t="s">
        <v>16</v>
      </c>
      <c r="B40" s="27">
        <v>0</v>
      </c>
      <c r="C40" s="27">
        <v>0</v>
      </c>
      <c r="D40" s="27">
        <v>0</v>
      </c>
      <c r="E40" s="28">
        <v>0</v>
      </c>
      <c r="F40" s="28">
        <v>0</v>
      </c>
      <c r="G40" s="27">
        <v>0.7</v>
      </c>
      <c r="H40" s="28">
        <v>0</v>
      </c>
      <c r="I40" s="27">
        <v>0</v>
      </c>
    </row>
    <row r="41" spans="1:9" ht="25.5">
      <c r="A41" s="3" t="s">
        <v>17</v>
      </c>
      <c r="B41" s="27">
        <v>0</v>
      </c>
      <c r="C41" s="27">
        <v>0</v>
      </c>
      <c r="D41" s="27">
        <v>0</v>
      </c>
      <c r="E41" s="28">
        <v>0</v>
      </c>
      <c r="F41" s="28">
        <v>0</v>
      </c>
      <c r="G41" s="27">
        <v>0</v>
      </c>
      <c r="H41" s="28">
        <v>0</v>
      </c>
      <c r="I41" s="27">
        <v>0</v>
      </c>
    </row>
    <row r="42" spans="1:9" ht="38.25">
      <c r="A42" s="7" t="s">
        <v>18</v>
      </c>
      <c r="B42" s="54">
        <f>$43:$43+$44:$44+$46:$46+B45</f>
        <v>80476.7</v>
      </c>
      <c r="C42" s="54">
        <f>$43:$43+$44:$44+$46:$46+C45</f>
        <v>39696.7</v>
      </c>
      <c r="D42" s="54">
        <f>SUM(D43:D46)</f>
        <v>39655.1</v>
      </c>
      <c r="E42" s="25">
        <f aca="true" t="shared" si="7" ref="E42:E47">$D:$D/$B:$B*100</f>
        <v>49.275256067905374</v>
      </c>
      <c r="F42" s="25">
        <f>$D:$D/$C:$C*100</f>
        <v>99.89520539490688</v>
      </c>
      <c r="G42" s="54">
        <f>$43:$43+$44:$44+$46:$46+G45</f>
        <v>42014.3</v>
      </c>
      <c r="H42" s="28">
        <f>$D:$D/$G:$G*100</f>
        <v>94.38476899531824</v>
      </c>
      <c r="I42" s="54">
        <f>SUM(I43:I46)</f>
        <v>5664.099999999999</v>
      </c>
    </row>
    <row r="43" spans="1:9" ht="76.5">
      <c r="A43" s="4" t="s">
        <v>85</v>
      </c>
      <c r="B43" s="27">
        <v>51700</v>
      </c>
      <c r="C43" s="27">
        <v>24400</v>
      </c>
      <c r="D43" s="27">
        <v>24641.2</v>
      </c>
      <c r="E43" s="28">
        <f t="shared" si="7"/>
        <v>47.66189555125725</v>
      </c>
      <c r="F43" s="28">
        <f>$D:$D/$C:$C*100</f>
        <v>100.98852459016395</v>
      </c>
      <c r="G43" s="27">
        <v>25884.9</v>
      </c>
      <c r="H43" s="28">
        <f>$D:$D/$G:$G*100</f>
        <v>95.19526828382571</v>
      </c>
      <c r="I43" s="27">
        <v>3451.5</v>
      </c>
    </row>
    <row r="44" spans="1:9" ht="38.25">
      <c r="A44" s="3" t="s">
        <v>109</v>
      </c>
      <c r="B44" s="27">
        <v>20220</v>
      </c>
      <c r="C44" s="27">
        <v>10820</v>
      </c>
      <c r="D44" s="27">
        <v>10704.8</v>
      </c>
      <c r="E44" s="28">
        <f t="shared" si="7"/>
        <v>52.94164193867458</v>
      </c>
      <c r="F44" s="28">
        <f>$D:$D/$C:$C*100</f>
        <v>98.93530499075784</v>
      </c>
      <c r="G44" s="27">
        <v>11892.7</v>
      </c>
      <c r="H44" s="28">
        <f>$D:$D/$G:$G*100</f>
        <v>90.01151967173139</v>
      </c>
      <c r="I44" s="27">
        <v>1673.2</v>
      </c>
    </row>
    <row r="45" spans="1:9" ht="38.25">
      <c r="A45" s="4" t="s">
        <v>80</v>
      </c>
      <c r="B45" s="27">
        <v>8550</v>
      </c>
      <c r="C45" s="27">
        <v>4470</v>
      </c>
      <c r="D45" s="27">
        <v>4297.5</v>
      </c>
      <c r="E45" s="28">
        <f t="shared" si="7"/>
        <v>50.26315789473684</v>
      </c>
      <c r="F45" s="28">
        <f>$D:$D/$C:$C*100</f>
        <v>96.14093959731544</v>
      </c>
      <c r="G45" s="27">
        <v>4234.7</v>
      </c>
      <c r="H45" s="28">
        <f>$D:$D/$G:$G*100</f>
        <v>101.48298580773137</v>
      </c>
      <c r="I45" s="27">
        <v>539.4</v>
      </c>
    </row>
    <row r="46" spans="1:9" ht="12.75">
      <c r="A46" s="3" t="s">
        <v>19</v>
      </c>
      <c r="B46" s="27">
        <v>6.7</v>
      </c>
      <c r="C46" s="27">
        <v>6.7</v>
      </c>
      <c r="D46" s="27">
        <v>11.6</v>
      </c>
      <c r="E46" s="28">
        <f t="shared" si="7"/>
        <v>173.13432835820893</v>
      </c>
      <c r="F46" s="28">
        <v>0</v>
      </c>
      <c r="G46" s="27">
        <v>2</v>
      </c>
      <c r="H46" s="28">
        <v>0</v>
      </c>
      <c r="I46" s="27">
        <v>0</v>
      </c>
    </row>
    <row r="47" spans="1:9" ht="25.5">
      <c r="A47" s="49" t="s">
        <v>20</v>
      </c>
      <c r="B47" s="26">
        <v>8094.5</v>
      </c>
      <c r="C47" s="26">
        <v>4128.6</v>
      </c>
      <c r="D47" s="26">
        <v>10750.9</v>
      </c>
      <c r="E47" s="25">
        <f t="shared" si="7"/>
        <v>132.81734511087774</v>
      </c>
      <c r="F47" s="25">
        <f>$D:$D/$C:$C*100</f>
        <v>260.400620064913</v>
      </c>
      <c r="G47" s="26">
        <v>3217</v>
      </c>
      <c r="H47" s="28">
        <f>$D:$D/$G:$G*100</f>
        <v>334.1902393534349</v>
      </c>
      <c r="I47" s="26">
        <v>23.1</v>
      </c>
    </row>
    <row r="48" spans="1:9" ht="25.5">
      <c r="A48" s="46" t="s">
        <v>86</v>
      </c>
      <c r="B48" s="26">
        <v>0</v>
      </c>
      <c r="C48" s="26">
        <v>0</v>
      </c>
      <c r="D48" s="26">
        <v>0</v>
      </c>
      <c r="E48" s="25">
        <v>0</v>
      </c>
      <c r="F48" s="25">
        <v>0</v>
      </c>
      <c r="G48" s="26">
        <v>0</v>
      </c>
      <c r="H48" s="28">
        <v>0</v>
      </c>
      <c r="I48" s="26">
        <v>0</v>
      </c>
    </row>
    <row r="49" spans="1:9" ht="51">
      <c r="A49" s="46" t="s">
        <v>102</v>
      </c>
      <c r="B49" s="26">
        <v>437.3</v>
      </c>
      <c r="C49" s="26">
        <v>210.3</v>
      </c>
      <c r="D49" s="26">
        <v>219.7</v>
      </c>
      <c r="E49" s="25">
        <f aca="true" t="shared" si="8" ref="E49:E58">$D:$D/$B:$B*100</f>
        <v>50.240109764463746</v>
      </c>
      <c r="F49" s="25">
        <f aca="true" t="shared" si="9" ref="F49:F58">$D:$D/$C:$C*100</f>
        <v>104.46980504041844</v>
      </c>
      <c r="G49" s="26">
        <v>207.3</v>
      </c>
      <c r="H49" s="28">
        <f aca="true" t="shared" si="10" ref="H49:H58">$D:$D/$G:$G*100</f>
        <v>105.98166907863</v>
      </c>
      <c r="I49" s="26">
        <v>42.6</v>
      </c>
    </row>
    <row r="50" spans="1:9" ht="25.5">
      <c r="A50" s="46" t="s">
        <v>87</v>
      </c>
      <c r="B50" s="26">
        <v>1324</v>
      </c>
      <c r="C50" s="26">
        <v>920</v>
      </c>
      <c r="D50" s="26">
        <v>3118.4</v>
      </c>
      <c r="E50" s="25">
        <f t="shared" si="8"/>
        <v>235.52870090634443</v>
      </c>
      <c r="F50" s="25">
        <f t="shared" si="9"/>
        <v>338.95652173913044</v>
      </c>
      <c r="G50" s="26">
        <v>1353.1</v>
      </c>
      <c r="H50" s="28">
        <f t="shared" si="10"/>
        <v>230.46338038578082</v>
      </c>
      <c r="I50" s="26">
        <v>104.3</v>
      </c>
    </row>
    <row r="51" spans="1:9" ht="25.5">
      <c r="A51" s="7" t="s">
        <v>21</v>
      </c>
      <c r="B51" s="54">
        <f>$52:$52+$53:$53</f>
        <v>11380</v>
      </c>
      <c r="C51" s="54">
        <f>$52:$52+$53:$53</f>
        <v>7150</v>
      </c>
      <c r="D51" s="54">
        <f>$52:$52+$53:$53</f>
        <v>8434.6</v>
      </c>
      <c r="E51" s="25">
        <f t="shared" si="8"/>
        <v>74.11775043936731</v>
      </c>
      <c r="F51" s="25">
        <f t="shared" si="9"/>
        <v>117.96643356643357</v>
      </c>
      <c r="G51" s="54">
        <f>$52:$52+$53:$53</f>
        <v>6318.8</v>
      </c>
      <c r="H51" s="28">
        <f t="shared" si="10"/>
        <v>133.4842058618725</v>
      </c>
      <c r="I51" s="54">
        <f>$52:$52+$53:$53</f>
        <v>1975.8000000000002</v>
      </c>
    </row>
    <row r="52" spans="1:9" ht="38.25">
      <c r="A52" s="3" t="s">
        <v>22</v>
      </c>
      <c r="B52" s="27">
        <v>8980</v>
      </c>
      <c r="C52" s="27">
        <v>5650</v>
      </c>
      <c r="D52" s="27">
        <v>6460.2</v>
      </c>
      <c r="E52" s="28">
        <f t="shared" si="8"/>
        <v>71.93986636971047</v>
      </c>
      <c r="F52" s="28">
        <f t="shared" si="9"/>
        <v>114.33982300884955</v>
      </c>
      <c r="G52" s="27">
        <v>4625.3</v>
      </c>
      <c r="H52" s="28">
        <f t="shared" si="10"/>
        <v>139.67094026333427</v>
      </c>
      <c r="I52" s="27">
        <v>1318.2</v>
      </c>
    </row>
    <row r="53" spans="1:9" ht="14.25" customHeight="1">
      <c r="A53" s="3" t="s">
        <v>23</v>
      </c>
      <c r="B53" s="27">
        <v>2400</v>
      </c>
      <c r="C53" s="27">
        <v>1500</v>
      </c>
      <c r="D53" s="27">
        <v>1974.4</v>
      </c>
      <c r="E53" s="28">
        <f t="shared" si="8"/>
        <v>82.26666666666667</v>
      </c>
      <c r="F53" s="28">
        <f t="shared" si="9"/>
        <v>131.62666666666667</v>
      </c>
      <c r="G53" s="27">
        <v>1693.5</v>
      </c>
      <c r="H53" s="28">
        <f t="shared" si="10"/>
        <v>116.58695010333628</v>
      </c>
      <c r="I53" s="27">
        <v>657.6</v>
      </c>
    </row>
    <row r="54" spans="1:9" ht="12.75">
      <c r="A54" s="49" t="s">
        <v>24</v>
      </c>
      <c r="B54" s="54">
        <f>SUM(B55:B77)</f>
        <v>4088</v>
      </c>
      <c r="C54" s="54">
        <f>SUM(C55:C77)</f>
        <v>1702.6</v>
      </c>
      <c r="D54" s="54">
        <f>SUM(D55:D77)</f>
        <v>1701.1000000000004</v>
      </c>
      <c r="E54" s="25">
        <f t="shared" si="8"/>
        <v>41.612035225048935</v>
      </c>
      <c r="F54" s="25">
        <f t="shared" si="9"/>
        <v>99.91189944790322</v>
      </c>
      <c r="G54" s="54">
        <f>SUM(G55:G77)</f>
        <v>4220.9</v>
      </c>
      <c r="H54" s="28">
        <f t="shared" si="10"/>
        <v>40.30183136297947</v>
      </c>
      <c r="I54" s="54">
        <f>SUM(I55:I77)</f>
        <v>402.2</v>
      </c>
    </row>
    <row r="55" spans="1:9" ht="63.75">
      <c r="A55" s="3" t="s">
        <v>124</v>
      </c>
      <c r="B55" s="55">
        <v>74.8</v>
      </c>
      <c r="C55" s="55">
        <v>29.4</v>
      </c>
      <c r="D55" s="55">
        <v>10.9</v>
      </c>
      <c r="E55" s="28">
        <f t="shared" si="8"/>
        <v>14.572192513368984</v>
      </c>
      <c r="F55" s="28">
        <f t="shared" si="9"/>
        <v>37.07482993197279</v>
      </c>
      <c r="G55" s="55">
        <v>61.5</v>
      </c>
      <c r="H55" s="28">
        <f t="shared" si="10"/>
        <v>17.72357723577236</v>
      </c>
      <c r="I55" s="55">
        <v>3.5</v>
      </c>
    </row>
    <row r="56" spans="1:9" ht="107.25" customHeight="1">
      <c r="A56" s="3" t="s">
        <v>114</v>
      </c>
      <c r="B56" s="27">
        <v>156.1</v>
      </c>
      <c r="C56" s="27">
        <v>90.5</v>
      </c>
      <c r="D56" s="27">
        <v>177</v>
      </c>
      <c r="E56" s="28">
        <f t="shared" si="8"/>
        <v>113.38885329916721</v>
      </c>
      <c r="F56" s="28">
        <f t="shared" si="9"/>
        <v>195.58011049723757</v>
      </c>
      <c r="G56" s="27">
        <v>110.7</v>
      </c>
      <c r="H56" s="28">
        <f t="shared" si="10"/>
        <v>159.89159891598916</v>
      </c>
      <c r="I56" s="27">
        <v>37</v>
      </c>
    </row>
    <row r="57" spans="1:9" ht="87" customHeight="1">
      <c r="A57" s="3" t="s">
        <v>130</v>
      </c>
      <c r="B57" s="27">
        <v>46.2</v>
      </c>
      <c r="C57" s="27">
        <v>21.2</v>
      </c>
      <c r="D57" s="27">
        <v>26</v>
      </c>
      <c r="E57" s="28">
        <f t="shared" si="8"/>
        <v>56.27705627705627</v>
      </c>
      <c r="F57" s="28">
        <f t="shared" si="9"/>
        <v>122.64150943396226</v>
      </c>
      <c r="G57" s="27">
        <v>17.5</v>
      </c>
      <c r="H57" s="28">
        <f t="shared" si="10"/>
        <v>148.57142857142858</v>
      </c>
      <c r="I57" s="27">
        <v>-0.2</v>
      </c>
    </row>
    <row r="58" spans="1:9" ht="94.5" customHeight="1">
      <c r="A58" s="3" t="s">
        <v>129</v>
      </c>
      <c r="B58" s="27">
        <v>570</v>
      </c>
      <c r="C58" s="27">
        <v>369.2</v>
      </c>
      <c r="D58" s="27">
        <v>340.1</v>
      </c>
      <c r="E58" s="28">
        <f t="shared" si="8"/>
        <v>59.66666666666667</v>
      </c>
      <c r="F58" s="28">
        <f t="shared" si="9"/>
        <v>92.11809317443121</v>
      </c>
      <c r="G58" s="27">
        <v>504.6</v>
      </c>
      <c r="H58" s="28">
        <f t="shared" si="10"/>
        <v>67.39992072929053</v>
      </c>
      <c r="I58" s="27">
        <v>-0.9</v>
      </c>
    </row>
    <row r="59" spans="1:9" ht="94.5" customHeight="1">
      <c r="A59" s="4" t="s">
        <v>142</v>
      </c>
      <c r="B59" s="27">
        <v>0</v>
      </c>
      <c r="C59" s="27">
        <v>0</v>
      </c>
      <c r="D59" s="27">
        <v>0</v>
      </c>
      <c r="E59" s="28">
        <v>0</v>
      </c>
      <c r="F59" s="28">
        <v>0</v>
      </c>
      <c r="G59" s="27">
        <v>0</v>
      </c>
      <c r="H59" s="28">
        <v>0</v>
      </c>
      <c r="I59" s="27">
        <v>0</v>
      </c>
    </row>
    <row r="60" spans="1:9" ht="85.5" customHeight="1">
      <c r="A60" s="4" t="s">
        <v>127</v>
      </c>
      <c r="B60" s="27">
        <v>1</v>
      </c>
      <c r="C60" s="27">
        <v>0.5</v>
      </c>
      <c r="D60" s="27">
        <v>0</v>
      </c>
      <c r="E60" s="28">
        <v>0</v>
      </c>
      <c r="F60" s="28">
        <v>0</v>
      </c>
      <c r="G60" s="27">
        <v>0</v>
      </c>
      <c r="H60" s="28">
        <v>0</v>
      </c>
      <c r="I60" s="27">
        <v>0.1</v>
      </c>
    </row>
    <row r="61" spans="1:9" ht="84.75" customHeight="1">
      <c r="A61" s="4" t="s">
        <v>143</v>
      </c>
      <c r="B61" s="27">
        <v>0</v>
      </c>
      <c r="C61" s="27">
        <v>0</v>
      </c>
      <c r="D61" s="27">
        <v>25</v>
      </c>
      <c r="E61" s="28">
        <v>0</v>
      </c>
      <c r="F61" s="28">
        <v>0</v>
      </c>
      <c r="G61" s="27">
        <v>0</v>
      </c>
      <c r="H61" s="28">
        <v>0</v>
      </c>
      <c r="I61" s="27">
        <v>0</v>
      </c>
    </row>
    <row r="62" spans="1:9" ht="106.5" customHeight="1">
      <c r="A62" s="4" t="s">
        <v>115</v>
      </c>
      <c r="B62" s="27">
        <v>100</v>
      </c>
      <c r="C62" s="27">
        <v>85.5</v>
      </c>
      <c r="D62" s="27">
        <v>165.3</v>
      </c>
      <c r="E62" s="28">
        <f>$D:$D/$B:$B*100</f>
        <v>165.3</v>
      </c>
      <c r="F62" s="28">
        <f>$D:$D/$C:$C*100</f>
        <v>193.33333333333337</v>
      </c>
      <c r="G62" s="27">
        <v>70.1</v>
      </c>
      <c r="H62" s="28">
        <f>$D:$D/$G:$G*100</f>
        <v>235.8059914407989</v>
      </c>
      <c r="I62" s="27">
        <v>41.7</v>
      </c>
    </row>
    <row r="63" spans="1:9" ht="118.5" customHeight="1">
      <c r="A63" s="3" t="s">
        <v>116</v>
      </c>
      <c r="B63" s="27">
        <v>12</v>
      </c>
      <c r="C63" s="27">
        <v>6</v>
      </c>
      <c r="D63" s="27">
        <v>6.7</v>
      </c>
      <c r="E63" s="28">
        <f>$D:$D/$B:$B*100</f>
        <v>55.833333333333336</v>
      </c>
      <c r="F63" s="28">
        <f>$D:$D/$C:$C*100</f>
        <v>111.66666666666667</v>
      </c>
      <c r="G63" s="27">
        <v>9.1</v>
      </c>
      <c r="H63" s="28">
        <f>$D:$D/$G:$G*100</f>
        <v>73.62637362637363</v>
      </c>
      <c r="I63" s="27">
        <v>0</v>
      </c>
    </row>
    <row r="64" spans="1:9" ht="96" customHeight="1">
      <c r="A64" s="3" t="s">
        <v>140</v>
      </c>
      <c r="B64" s="27">
        <v>0</v>
      </c>
      <c r="C64" s="27">
        <v>0</v>
      </c>
      <c r="D64" s="27">
        <v>0</v>
      </c>
      <c r="E64" s="28">
        <v>0</v>
      </c>
      <c r="F64" s="28">
        <v>0</v>
      </c>
      <c r="G64" s="27">
        <v>26.1</v>
      </c>
      <c r="H64" s="28">
        <v>0</v>
      </c>
      <c r="I64" s="27">
        <v>0</v>
      </c>
    </row>
    <row r="65" spans="1:9" ht="97.5" customHeight="1">
      <c r="A65" s="3" t="s">
        <v>128</v>
      </c>
      <c r="B65" s="27">
        <v>0</v>
      </c>
      <c r="C65" s="27">
        <v>0</v>
      </c>
      <c r="D65" s="27">
        <v>4</v>
      </c>
      <c r="E65" s="28">
        <v>0</v>
      </c>
      <c r="F65" s="28">
        <v>0</v>
      </c>
      <c r="G65" s="27">
        <v>1.2</v>
      </c>
      <c r="H65" s="28">
        <v>0</v>
      </c>
      <c r="I65" s="27">
        <v>1</v>
      </c>
    </row>
    <row r="66" spans="1:9" ht="114.75" customHeight="1">
      <c r="A66" s="3" t="s">
        <v>147</v>
      </c>
      <c r="B66" s="27">
        <v>0</v>
      </c>
      <c r="C66" s="27">
        <v>0</v>
      </c>
      <c r="D66" s="27">
        <v>192.5</v>
      </c>
      <c r="E66" s="28">
        <v>0</v>
      </c>
      <c r="F66" s="28">
        <v>0</v>
      </c>
      <c r="G66" s="27">
        <v>0</v>
      </c>
      <c r="H66" s="28">
        <v>0</v>
      </c>
      <c r="I66" s="27">
        <v>0</v>
      </c>
    </row>
    <row r="67" spans="1:9" ht="90" customHeight="1">
      <c r="A67" s="3" t="s">
        <v>131</v>
      </c>
      <c r="B67" s="27">
        <v>210</v>
      </c>
      <c r="C67" s="27">
        <v>154</v>
      </c>
      <c r="D67" s="27">
        <v>223.2</v>
      </c>
      <c r="E67" s="28">
        <f>$D:$D/$B:$B*100</f>
        <v>106.28571428571428</v>
      </c>
      <c r="F67" s="28">
        <f>$D:$D/$C:$C*100</f>
        <v>144.93506493506493</v>
      </c>
      <c r="G67" s="27">
        <v>113.8</v>
      </c>
      <c r="H67" s="28">
        <f>$D:$D/$G:$G*100</f>
        <v>196.13356766256592</v>
      </c>
      <c r="I67" s="27">
        <v>53.1</v>
      </c>
    </row>
    <row r="68" spans="1:9" ht="91.5" customHeight="1">
      <c r="A68" s="3" t="s">
        <v>117</v>
      </c>
      <c r="B68" s="27">
        <v>2022</v>
      </c>
      <c r="C68" s="27">
        <v>630</v>
      </c>
      <c r="D68" s="27">
        <v>231.2</v>
      </c>
      <c r="E68" s="28">
        <f>$D:$D/$B:$B*100</f>
        <v>11.434223541048466</v>
      </c>
      <c r="F68" s="28">
        <f>$D:$D/$C:$C*100</f>
        <v>36.698412698412696</v>
      </c>
      <c r="G68" s="27">
        <v>2279.8</v>
      </c>
      <c r="H68" s="28">
        <f>$D:$D/$G:$G*100</f>
        <v>10.141240459689445</v>
      </c>
      <c r="I68" s="27">
        <v>43.5</v>
      </c>
    </row>
    <row r="69" spans="1:9" ht="61.5" customHeight="1">
      <c r="A69" s="3" t="s">
        <v>118</v>
      </c>
      <c r="B69" s="27">
        <v>100</v>
      </c>
      <c r="C69" s="27">
        <v>45</v>
      </c>
      <c r="D69" s="27">
        <v>46.9</v>
      </c>
      <c r="E69" s="28">
        <f>$D:$D/$B:$B*100</f>
        <v>46.9</v>
      </c>
      <c r="F69" s="28">
        <f>$D:$D/$C:$C*100</f>
        <v>104.22222222222221</v>
      </c>
      <c r="G69" s="27">
        <v>147</v>
      </c>
      <c r="H69" s="28">
        <f>$D:$D/$G:$G*100</f>
        <v>31.9047619047619</v>
      </c>
      <c r="I69" s="27">
        <v>19</v>
      </c>
    </row>
    <row r="70" spans="1:9" ht="85.5" customHeight="1">
      <c r="A70" s="3" t="s">
        <v>144</v>
      </c>
      <c r="B70" s="27">
        <v>700</v>
      </c>
      <c r="C70" s="27">
        <v>200</v>
      </c>
      <c r="D70" s="27">
        <v>255.9</v>
      </c>
      <c r="E70" s="28">
        <f>$D:$D/$B:$B*100</f>
        <v>36.55714285714286</v>
      </c>
      <c r="F70" s="28">
        <f>$D:$D/$C:$C*100</f>
        <v>127.95</v>
      </c>
      <c r="G70" s="27">
        <v>647.4</v>
      </c>
      <c r="H70" s="28">
        <f>$D:$D/$G:$G*100</f>
        <v>39.527340129749774</v>
      </c>
      <c r="I70" s="27">
        <v>203.1</v>
      </c>
    </row>
    <row r="71" spans="1:9" ht="59.25" customHeight="1">
      <c r="A71" s="3" t="s">
        <v>122</v>
      </c>
      <c r="B71" s="27">
        <v>0</v>
      </c>
      <c r="C71" s="27">
        <v>0</v>
      </c>
      <c r="D71" s="27">
        <v>0</v>
      </c>
      <c r="E71" s="28">
        <v>0</v>
      </c>
      <c r="F71" s="28">
        <v>0</v>
      </c>
      <c r="G71" s="27">
        <v>0</v>
      </c>
      <c r="H71" s="28">
        <v>0</v>
      </c>
      <c r="I71" s="27">
        <v>0</v>
      </c>
    </row>
    <row r="72" spans="1:9" ht="85.5" customHeight="1">
      <c r="A72" s="3" t="s">
        <v>123</v>
      </c>
      <c r="B72" s="27">
        <v>32.8</v>
      </c>
      <c r="C72" s="27">
        <v>15</v>
      </c>
      <c r="D72" s="27">
        <v>0</v>
      </c>
      <c r="E72" s="28">
        <f>$D:$D/$B:$B*100</f>
        <v>0</v>
      </c>
      <c r="F72" s="28">
        <f>$D:$D/$C:$C*100</f>
        <v>0</v>
      </c>
      <c r="G72" s="27">
        <v>2.2</v>
      </c>
      <c r="H72" s="28">
        <f>$D:$D/$G:$G*100</f>
        <v>0</v>
      </c>
      <c r="I72" s="27">
        <v>0</v>
      </c>
    </row>
    <row r="73" spans="1:9" ht="62.25" customHeight="1">
      <c r="A73" s="3" t="s">
        <v>119</v>
      </c>
      <c r="B73" s="27">
        <v>6.5</v>
      </c>
      <c r="C73" s="27">
        <v>6.5</v>
      </c>
      <c r="D73" s="27">
        <v>0.4</v>
      </c>
      <c r="E73" s="28">
        <f>$D:$D/$B:$B*100</f>
        <v>6.153846153846154</v>
      </c>
      <c r="F73" s="28">
        <f>$D:$D/$C:$C*100</f>
        <v>6.153846153846154</v>
      </c>
      <c r="G73" s="27">
        <v>0.6</v>
      </c>
      <c r="H73" s="28">
        <f>$D:$D/$G:$G*100</f>
        <v>66.66666666666667</v>
      </c>
      <c r="I73" s="27">
        <v>0</v>
      </c>
    </row>
    <row r="74" spans="1:9" ht="79.5" customHeight="1">
      <c r="A74" s="3" t="s">
        <v>121</v>
      </c>
      <c r="B74" s="27">
        <v>41.6</v>
      </c>
      <c r="C74" s="27">
        <v>34.8</v>
      </c>
      <c r="D74" s="27">
        <v>-5.5</v>
      </c>
      <c r="E74" s="28">
        <f>$D:$D/$B:$B*100</f>
        <v>-13.221153846153847</v>
      </c>
      <c r="F74" s="28">
        <f>$D:$D/$C:$C*100</f>
        <v>-15.804597701149426</v>
      </c>
      <c r="G74" s="27">
        <v>196.7</v>
      </c>
      <c r="H74" s="28">
        <f>$D:$D/$G:$G*100</f>
        <v>-2.7961362480935437</v>
      </c>
      <c r="I74" s="27">
        <v>0.5</v>
      </c>
    </row>
    <row r="75" spans="1:12" ht="80.25" customHeight="1">
      <c r="A75" s="3" t="s">
        <v>120</v>
      </c>
      <c r="B75" s="27">
        <v>15</v>
      </c>
      <c r="C75" s="27">
        <v>15</v>
      </c>
      <c r="D75" s="27">
        <v>-0.5</v>
      </c>
      <c r="E75" s="28">
        <f>$D:$D/$B:$B*100</f>
        <v>-3.3333333333333335</v>
      </c>
      <c r="F75" s="28">
        <f>$D:$D/$C:$C*100</f>
        <v>-3.3333333333333335</v>
      </c>
      <c r="G75" s="27">
        <v>29.2</v>
      </c>
      <c r="H75" s="28">
        <f>$D:$D/$G:$G*100</f>
        <v>-1.7123287671232876</v>
      </c>
      <c r="I75" s="27">
        <v>0.8</v>
      </c>
      <c r="L75" s="33"/>
    </row>
    <row r="76" spans="1:12" ht="109.5" customHeight="1">
      <c r="A76" s="3" t="s">
        <v>126</v>
      </c>
      <c r="B76" s="27">
        <v>0</v>
      </c>
      <c r="C76" s="27">
        <v>0</v>
      </c>
      <c r="D76" s="27">
        <v>2</v>
      </c>
      <c r="E76" s="28">
        <v>0</v>
      </c>
      <c r="F76" s="28">
        <v>0</v>
      </c>
      <c r="G76" s="27">
        <v>3.4</v>
      </c>
      <c r="H76" s="28">
        <f>$D:$D/$G:$G*100</f>
        <v>58.82352941176471</v>
      </c>
      <c r="I76" s="27">
        <v>0</v>
      </c>
      <c r="L76" s="33"/>
    </row>
    <row r="77" spans="1:12" ht="72.75" customHeight="1">
      <c r="A77" s="3" t="s">
        <v>125</v>
      </c>
      <c r="B77" s="27">
        <v>0</v>
      </c>
      <c r="C77" s="27">
        <v>0</v>
      </c>
      <c r="D77" s="27">
        <v>0</v>
      </c>
      <c r="E77" s="28">
        <v>0</v>
      </c>
      <c r="F77" s="28">
        <v>0</v>
      </c>
      <c r="G77" s="27">
        <v>0</v>
      </c>
      <c r="H77" s="28">
        <v>0</v>
      </c>
      <c r="I77" s="27">
        <v>0</v>
      </c>
      <c r="L77" s="33"/>
    </row>
    <row r="78" spans="1:9" ht="12.75">
      <c r="A78" s="5" t="s">
        <v>25</v>
      </c>
      <c r="B78" s="26">
        <v>0</v>
      </c>
      <c r="C78" s="26">
        <v>0</v>
      </c>
      <c r="D78" s="26">
        <v>0</v>
      </c>
      <c r="E78" s="25">
        <v>0</v>
      </c>
      <c r="F78" s="25">
        <v>0</v>
      </c>
      <c r="G78" s="26">
        <v>0</v>
      </c>
      <c r="H78" s="28">
        <v>0</v>
      </c>
      <c r="I78" s="26">
        <v>0</v>
      </c>
    </row>
    <row r="79" spans="1:9" ht="12.75">
      <c r="A79" s="7" t="s">
        <v>26</v>
      </c>
      <c r="B79" s="54">
        <f>B78+B54+B51+B47+B42+B39+B34+B29+B21+B7+B48+B49+B50+B16</f>
        <v>754567.9</v>
      </c>
      <c r="C79" s="54">
        <f>C78+C54+C51+C47+C42+C39+C34+C29+C21+C7+C48+C49+C50+C16</f>
        <v>364004.4</v>
      </c>
      <c r="D79" s="54">
        <f>D78+D54+D51+D47+D42+D39+D34+D29+D21+D7+D48+D49+D50+D16</f>
        <v>404430</v>
      </c>
      <c r="E79" s="25">
        <f aca="true" t="shared" si="11" ref="E79:E86">$D:$D/$B:$B*100</f>
        <v>53.597562260467214</v>
      </c>
      <c r="F79" s="25">
        <f aca="true" t="shared" si="12" ref="F79:F85">$D:$D/$C:$C*100</f>
        <v>111.10579982000218</v>
      </c>
      <c r="G79" s="54">
        <f>G78+G54+G51+G47+G42+G39+G34+G29+G21+G7+G48+G49+G50+G16</f>
        <v>322026.1999999999</v>
      </c>
      <c r="H79" s="28">
        <f aca="true" t="shared" si="13" ref="H79:H86">$D:$D/$G:$G*100</f>
        <v>125.58916013665973</v>
      </c>
      <c r="I79" s="54">
        <f>I78+I54+I51+I47+I42+I39+I34+I29+I21+I7+I48+I49+I50+I16</f>
        <v>62129.399999999994</v>
      </c>
    </row>
    <row r="80" spans="1:9" ht="12.75">
      <c r="A80" s="7" t="s">
        <v>27</v>
      </c>
      <c r="B80" s="54">
        <f>B81+B86+B87+B88+B89</f>
        <v>3922602.1999999997</v>
      </c>
      <c r="C80" s="54">
        <f>C81+C86+C87+C88+C89</f>
        <v>2577460.7</v>
      </c>
      <c r="D80" s="54">
        <f>D81+D86+D87+D88+D89</f>
        <v>2138926.6999999997</v>
      </c>
      <c r="E80" s="25">
        <f t="shared" si="11"/>
        <v>54.52825932744339</v>
      </c>
      <c r="F80" s="25">
        <f t="shared" si="12"/>
        <v>82.98581235399631</v>
      </c>
      <c r="G80" s="54">
        <f>G81+G86+G87+G88+G89</f>
        <v>907203.7999999999</v>
      </c>
      <c r="H80" s="28">
        <f t="shared" si="13"/>
        <v>235.771355895996</v>
      </c>
      <c r="I80" s="54">
        <f>I81+I86+I87+I88+I89</f>
        <v>180338.2</v>
      </c>
    </row>
    <row r="81" spans="1:9" ht="25.5">
      <c r="A81" s="7" t="s">
        <v>28</v>
      </c>
      <c r="B81" s="54">
        <f>SUM(B82:B85)</f>
        <v>3859082.1999999997</v>
      </c>
      <c r="C81" s="54">
        <f>SUM(C82:C85)</f>
        <v>2586468.7</v>
      </c>
      <c r="D81" s="54">
        <f>SUM(D82:D85)</f>
        <v>2147891.9</v>
      </c>
      <c r="E81" s="25">
        <f t="shared" si="11"/>
        <v>55.65810181498596</v>
      </c>
      <c r="F81" s="25">
        <f t="shared" si="12"/>
        <v>83.04341359321302</v>
      </c>
      <c r="G81" s="54">
        <f>$82:$82+$83:$83+$84:$84+G85</f>
        <v>903144</v>
      </c>
      <c r="H81" s="28">
        <f t="shared" si="13"/>
        <v>237.82385754652634</v>
      </c>
      <c r="I81" s="54">
        <f>SUM(I82:I85)</f>
        <v>180340.30000000002</v>
      </c>
    </row>
    <row r="82" spans="1:9" ht="12.75">
      <c r="A82" s="3" t="s">
        <v>29</v>
      </c>
      <c r="B82" s="27">
        <v>509370.1</v>
      </c>
      <c r="C82" s="27">
        <v>236928.9</v>
      </c>
      <c r="D82" s="27">
        <v>90106.7</v>
      </c>
      <c r="E82" s="28">
        <f t="shared" si="11"/>
        <v>17.689829065349535</v>
      </c>
      <c r="F82" s="28">
        <f t="shared" si="12"/>
        <v>38.03111397554287</v>
      </c>
      <c r="G82" s="27">
        <v>190219.1</v>
      </c>
      <c r="H82" s="28">
        <f t="shared" si="13"/>
        <v>47.36995391104258</v>
      </c>
      <c r="I82" s="27">
        <v>41175.3</v>
      </c>
    </row>
    <row r="83" spans="1:9" ht="12.75">
      <c r="A83" s="3" t="s">
        <v>30</v>
      </c>
      <c r="B83" s="27">
        <v>2093152.4</v>
      </c>
      <c r="C83" s="27">
        <v>1632734.8</v>
      </c>
      <c r="D83" s="27">
        <v>1490744.9</v>
      </c>
      <c r="E83" s="28">
        <f t="shared" si="11"/>
        <v>71.22008411809861</v>
      </c>
      <c r="F83" s="28">
        <f t="shared" si="12"/>
        <v>91.30355401256836</v>
      </c>
      <c r="G83" s="27">
        <v>228887.7</v>
      </c>
      <c r="H83" s="28">
        <f t="shared" si="13"/>
        <v>651.2996984984338</v>
      </c>
      <c r="I83" s="27">
        <v>5930.1</v>
      </c>
    </row>
    <row r="84" spans="1:9" ht="12.75">
      <c r="A84" s="3" t="s">
        <v>31</v>
      </c>
      <c r="B84" s="27">
        <v>1196895.4</v>
      </c>
      <c r="C84" s="27">
        <v>680713.5</v>
      </c>
      <c r="D84" s="27">
        <v>533499.6</v>
      </c>
      <c r="E84" s="28">
        <f t="shared" si="11"/>
        <v>44.573619382278515</v>
      </c>
      <c r="F84" s="28">
        <f t="shared" si="12"/>
        <v>78.37358888871749</v>
      </c>
      <c r="G84" s="27">
        <v>451969.2</v>
      </c>
      <c r="H84" s="28">
        <f t="shared" si="13"/>
        <v>118.0389283163543</v>
      </c>
      <c r="I84" s="27">
        <v>123404.7</v>
      </c>
    </row>
    <row r="85" spans="1:9" ht="12.75">
      <c r="A85" s="3" t="s">
        <v>138</v>
      </c>
      <c r="B85" s="27">
        <v>59664.3</v>
      </c>
      <c r="C85" s="27">
        <v>36091.5</v>
      </c>
      <c r="D85" s="27">
        <v>33540.7</v>
      </c>
      <c r="E85" s="28">
        <f t="shared" si="11"/>
        <v>56.215693471640485</v>
      </c>
      <c r="F85" s="28">
        <f t="shared" si="12"/>
        <v>92.93240790767908</v>
      </c>
      <c r="G85" s="27">
        <v>32068</v>
      </c>
      <c r="H85" s="28">
        <f t="shared" si="13"/>
        <v>104.59242858924785</v>
      </c>
      <c r="I85" s="27">
        <v>9830.2</v>
      </c>
    </row>
    <row r="86" spans="1:9" ht="30" customHeight="1">
      <c r="A86" s="7" t="s">
        <v>108</v>
      </c>
      <c r="B86" s="26">
        <v>618.2</v>
      </c>
      <c r="C86" s="26">
        <v>0</v>
      </c>
      <c r="D86" s="26">
        <v>0</v>
      </c>
      <c r="E86" s="25">
        <f t="shared" si="11"/>
        <v>0</v>
      </c>
      <c r="F86" s="25">
        <v>0</v>
      </c>
      <c r="G86" s="26">
        <v>7850</v>
      </c>
      <c r="H86" s="28">
        <f t="shared" si="13"/>
        <v>0</v>
      </c>
      <c r="I86" s="26">
        <v>0</v>
      </c>
    </row>
    <row r="87" spans="1:9" ht="30" customHeight="1">
      <c r="A87" s="7" t="s">
        <v>110</v>
      </c>
      <c r="B87" s="26">
        <v>71909.8</v>
      </c>
      <c r="C87" s="26">
        <v>0</v>
      </c>
      <c r="D87" s="26">
        <v>15</v>
      </c>
      <c r="E87" s="25">
        <v>0</v>
      </c>
      <c r="F87" s="25">
        <v>0</v>
      </c>
      <c r="G87" s="26">
        <v>0</v>
      </c>
      <c r="H87" s="28">
        <v>0</v>
      </c>
      <c r="I87" s="26">
        <v>5</v>
      </c>
    </row>
    <row r="88" spans="1:9" ht="66.75" customHeight="1">
      <c r="A88" s="7" t="s">
        <v>106</v>
      </c>
      <c r="B88" s="26">
        <v>0</v>
      </c>
      <c r="C88" s="26">
        <v>0</v>
      </c>
      <c r="D88" s="26">
        <v>76.9</v>
      </c>
      <c r="E88" s="25">
        <v>0</v>
      </c>
      <c r="F88" s="25">
        <v>0</v>
      </c>
      <c r="G88" s="26">
        <v>8.1</v>
      </c>
      <c r="H88" s="28">
        <f>$D:$D/$G:$G*100</f>
        <v>949.3827160493828</v>
      </c>
      <c r="I88" s="26">
        <v>3.3</v>
      </c>
    </row>
    <row r="89" spans="1:9" ht="24.75" customHeight="1">
      <c r="A89" s="7" t="s">
        <v>33</v>
      </c>
      <c r="B89" s="26">
        <v>-9008</v>
      </c>
      <c r="C89" s="26">
        <v>-9008</v>
      </c>
      <c r="D89" s="26">
        <v>-9057.1</v>
      </c>
      <c r="E89" s="25">
        <f>$D:$D/$B:$B*100</f>
        <v>100.54507104795738</v>
      </c>
      <c r="F89" s="25">
        <f>$D:$D/$C:$C*100</f>
        <v>100.54507104795738</v>
      </c>
      <c r="G89" s="26">
        <v>-3798.3</v>
      </c>
      <c r="H89" s="28">
        <f>$D:$D/$G:$G*100</f>
        <v>238.45141247400156</v>
      </c>
      <c r="I89" s="26">
        <v>-10.4</v>
      </c>
    </row>
    <row r="90" spans="1:9" ht="18.75" customHeight="1">
      <c r="A90" s="5" t="s">
        <v>32</v>
      </c>
      <c r="B90" s="54">
        <f>B80+B79</f>
        <v>4677170.1</v>
      </c>
      <c r="C90" s="54">
        <f>C80+C79</f>
        <v>2941465.1</v>
      </c>
      <c r="D90" s="54">
        <f>D80+D79</f>
        <v>2543356.6999999997</v>
      </c>
      <c r="E90" s="25">
        <f>$D:$D/$B:$B*100</f>
        <v>54.37810996012311</v>
      </c>
      <c r="F90" s="25">
        <f>$D:$D/$C:$C*100</f>
        <v>86.46564258063097</v>
      </c>
      <c r="G90" s="54">
        <f>G80+G79</f>
        <v>1229229.9999999998</v>
      </c>
      <c r="H90" s="28">
        <f>$D:$D/$G:$G*100</f>
        <v>206.90649430944578</v>
      </c>
      <c r="I90" s="54">
        <f>I80+I79</f>
        <v>242467.6</v>
      </c>
    </row>
    <row r="91" spans="1:9" ht="24" customHeight="1">
      <c r="A91" s="58" t="s">
        <v>34</v>
      </c>
      <c r="B91" s="59"/>
      <c r="C91" s="59"/>
      <c r="D91" s="59"/>
      <c r="E91" s="59"/>
      <c r="F91" s="59"/>
      <c r="G91" s="59"/>
      <c r="H91" s="59"/>
      <c r="I91" s="60"/>
    </row>
    <row r="92" spans="1:9" ht="12.75">
      <c r="A92" s="9" t="s">
        <v>35</v>
      </c>
      <c r="B92" s="54">
        <f>B93+B94+B95+B96+B97+B98+B99+B100</f>
        <v>299099.3</v>
      </c>
      <c r="C92" s="54">
        <f>C93+C94+C95+C96+C97+C98+C99+C100</f>
        <v>127780.5</v>
      </c>
      <c r="D92" s="54">
        <f>D93+D94+D95+D96+D97+D98+D99+D100</f>
        <v>110668.79999999999</v>
      </c>
      <c r="E92" s="25">
        <f aca="true" t="shared" si="14" ref="E92:E97">$D:$D/$B:$B*100</f>
        <v>37.00068840014002</v>
      </c>
      <c r="F92" s="25">
        <f>$D:$D/$C:$C*100</f>
        <v>86.60852007935482</v>
      </c>
      <c r="G92" s="54">
        <f>G93+G94+G95+G96+G97+G98+G99+G100</f>
        <v>106949.8</v>
      </c>
      <c r="H92" s="28">
        <f>$D:$D/$G:$G*100</f>
        <v>103.47733235592773</v>
      </c>
      <c r="I92" s="54">
        <f>I93+I94+I95+I96+I97+I98+I99+I100</f>
        <v>22224.5</v>
      </c>
    </row>
    <row r="93" spans="1:9" ht="12.75">
      <c r="A93" s="10" t="s">
        <v>36</v>
      </c>
      <c r="B93" s="55">
        <v>2776.9</v>
      </c>
      <c r="C93" s="55">
        <v>1299.6</v>
      </c>
      <c r="D93" s="55">
        <v>1091.5</v>
      </c>
      <c r="E93" s="28">
        <f t="shared" si="14"/>
        <v>39.306420828981956</v>
      </c>
      <c r="F93" s="28">
        <f>$D:$D/$C:$C*100</f>
        <v>83.9873807325331</v>
      </c>
      <c r="G93" s="55">
        <v>1283.3</v>
      </c>
      <c r="H93" s="28">
        <f>$D:$D/$G:$G*100</f>
        <v>85.05415725083769</v>
      </c>
      <c r="I93" s="55">
        <v>160.5</v>
      </c>
    </row>
    <row r="94" spans="1:9" ht="14.25" customHeight="1">
      <c r="A94" s="10" t="s">
        <v>37</v>
      </c>
      <c r="B94" s="55">
        <v>8893.4</v>
      </c>
      <c r="C94" s="55">
        <v>4041.1</v>
      </c>
      <c r="D94" s="55">
        <v>3671.8</v>
      </c>
      <c r="E94" s="28">
        <f t="shared" si="14"/>
        <v>41.2867969505476</v>
      </c>
      <c r="F94" s="28">
        <f>$D:$D/$C:$C*100</f>
        <v>90.8613991240009</v>
      </c>
      <c r="G94" s="55">
        <v>3307.8</v>
      </c>
      <c r="H94" s="28">
        <f>$D:$D/$G:$G*100</f>
        <v>111.00429288348752</v>
      </c>
      <c r="I94" s="55">
        <v>512.3</v>
      </c>
    </row>
    <row r="95" spans="1:9" ht="25.5">
      <c r="A95" s="10" t="s">
        <v>38</v>
      </c>
      <c r="B95" s="55">
        <v>66154.4</v>
      </c>
      <c r="C95" s="55">
        <v>35154.2</v>
      </c>
      <c r="D95" s="55">
        <v>27082.9</v>
      </c>
      <c r="E95" s="28">
        <f t="shared" si="14"/>
        <v>40.93892469737463</v>
      </c>
      <c r="F95" s="28">
        <f>$D:$D/$C:$C*100</f>
        <v>77.04029674974826</v>
      </c>
      <c r="G95" s="55">
        <v>24818.8</v>
      </c>
      <c r="H95" s="28">
        <f>$D:$D/$G:$G*100</f>
        <v>109.12252002514225</v>
      </c>
      <c r="I95" s="55">
        <v>5627.9</v>
      </c>
    </row>
    <row r="96" spans="1:9" ht="12.75">
      <c r="A96" s="10" t="s">
        <v>81</v>
      </c>
      <c r="B96" s="27">
        <v>261.8</v>
      </c>
      <c r="C96" s="27">
        <v>261.8</v>
      </c>
      <c r="D96" s="27">
        <v>261.6</v>
      </c>
      <c r="E96" s="28">
        <f t="shared" si="14"/>
        <v>99.92360580595874</v>
      </c>
      <c r="F96" s="28">
        <v>0</v>
      </c>
      <c r="G96" s="27">
        <v>0</v>
      </c>
      <c r="H96" s="28">
        <v>0</v>
      </c>
      <c r="I96" s="27">
        <v>0</v>
      </c>
    </row>
    <row r="97" spans="1:9" ht="25.5">
      <c r="A97" s="3" t="s">
        <v>39</v>
      </c>
      <c r="B97" s="55">
        <v>16897</v>
      </c>
      <c r="C97" s="55">
        <v>8226.3</v>
      </c>
      <c r="D97" s="55">
        <v>7220.6</v>
      </c>
      <c r="E97" s="28">
        <f t="shared" si="14"/>
        <v>42.73302953186956</v>
      </c>
      <c r="F97" s="28">
        <f>$D:$D/$C:$C*100</f>
        <v>87.77457666265516</v>
      </c>
      <c r="G97" s="55">
        <v>7137.4</v>
      </c>
      <c r="H97" s="28">
        <f>$D:$D/$G:$G*100</f>
        <v>101.16569058760894</v>
      </c>
      <c r="I97" s="55">
        <v>1515.1</v>
      </c>
    </row>
    <row r="98" spans="1:9" ht="12.75">
      <c r="A98" s="3" t="s">
        <v>141</v>
      </c>
      <c r="B98" s="55">
        <v>0</v>
      </c>
      <c r="C98" s="55">
        <v>0</v>
      </c>
      <c r="D98" s="55">
        <v>0</v>
      </c>
      <c r="E98" s="28">
        <v>0</v>
      </c>
      <c r="F98" s="28">
        <v>0</v>
      </c>
      <c r="G98" s="55">
        <v>0</v>
      </c>
      <c r="H98" s="28">
        <v>0</v>
      </c>
      <c r="I98" s="55">
        <v>0</v>
      </c>
    </row>
    <row r="99" spans="1:9" ht="12.75">
      <c r="A99" s="10" t="s">
        <v>40</v>
      </c>
      <c r="B99" s="55">
        <v>699</v>
      </c>
      <c r="C99" s="55">
        <v>0</v>
      </c>
      <c r="D99" s="55">
        <v>0</v>
      </c>
      <c r="E99" s="28">
        <f>$D:$D/$B:$B*100</f>
        <v>0</v>
      </c>
      <c r="F99" s="28">
        <v>0</v>
      </c>
      <c r="G99" s="55">
        <v>0</v>
      </c>
      <c r="H99" s="28">
        <v>0</v>
      </c>
      <c r="I99" s="55">
        <v>0</v>
      </c>
    </row>
    <row r="100" spans="1:9" ht="12.75">
      <c r="A100" s="3" t="s">
        <v>41</v>
      </c>
      <c r="B100" s="55">
        <v>203416.8</v>
      </c>
      <c r="C100" s="55">
        <v>78797.5</v>
      </c>
      <c r="D100" s="55">
        <v>71340.4</v>
      </c>
      <c r="E100" s="28">
        <f>$D:$D/$B:$B*100</f>
        <v>35.071046245934454</v>
      </c>
      <c r="F100" s="28">
        <f>$D:$D/$C:$C*100</f>
        <v>90.53637488499</v>
      </c>
      <c r="G100" s="55">
        <v>70402.5</v>
      </c>
      <c r="H100" s="28">
        <f>$D:$D/$G:$G*100</f>
        <v>101.33219701004934</v>
      </c>
      <c r="I100" s="55">
        <v>14408.7</v>
      </c>
    </row>
    <row r="101" spans="1:9" ht="12.75">
      <c r="A101" s="9" t="s">
        <v>42</v>
      </c>
      <c r="B101" s="26">
        <v>498.2</v>
      </c>
      <c r="C101" s="26">
        <v>276.1</v>
      </c>
      <c r="D101" s="26">
        <v>206.4</v>
      </c>
      <c r="E101" s="25">
        <f>$D:$D/$B:$B*100</f>
        <v>41.42914492171818</v>
      </c>
      <c r="F101" s="25">
        <f>$D:$D/$C:$C*100</f>
        <v>74.75552336110106</v>
      </c>
      <c r="G101" s="26">
        <v>190.8</v>
      </c>
      <c r="H101" s="28">
        <f>$D:$D/$G:$G*100</f>
        <v>108.17610062893081</v>
      </c>
      <c r="I101" s="26">
        <v>51.6</v>
      </c>
    </row>
    <row r="102" spans="1:9" ht="25.5">
      <c r="A102" s="11" t="s">
        <v>43</v>
      </c>
      <c r="B102" s="26">
        <v>17829.8</v>
      </c>
      <c r="C102" s="26">
        <v>11113.8</v>
      </c>
      <c r="D102" s="26">
        <v>6835.8</v>
      </c>
      <c r="E102" s="25">
        <f>$D:$D/$B:$B*100</f>
        <v>38.33918496001077</v>
      </c>
      <c r="F102" s="25">
        <f>$D:$D/$C:$C*100</f>
        <v>61.50731522971441</v>
      </c>
      <c r="G102" s="26">
        <v>5341.6</v>
      </c>
      <c r="H102" s="28">
        <f>$D:$D/$G:$G*100</f>
        <v>127.97289201737307</v>
      </c>
      <c r="I102" s="26">
        <v>1921.1</v>
      </c>
    </row>
    <row r="103" spans="1:9" ht="12.75">
      <c r="A103" s="9" t="s">
        <v>44</v>
      </c>
      <c r="B103" s="54">
        <f>B104+B105+B106+B107+B108</f>
        <v>200364.80000000002</v>
      </c>
      <c r="C103" s="54">
        <f>C104+C105+C106+C107+C108</f>
        <v>41106.2</v>
      </c>
      <c r="D103" s="54">
        <f>D104+D105+D106+D107+D108</f>
        <v>35310.600000000006</v>
      </c>
      <c r="E103" s="25">
        <f>$D:$D/$B:$B*100</f>
        <v>17.62315536461494</v>
      </c>
      <c r="F103" s="25">
        <f>$D:$D/$C:$C*100</f>
        <v>85.90091032496316</v>
      </c>
      <c r="G103" s="54">
        <f>G104+G105+G106+G107+G108</f>
        <v>31267.1</v>
      </c>
      <c r="H103" s="28">
        <f>$D:$D/$G:$G*100</f>
        <v>112.93212354199784</v>
      </c>
      <c r="I103" s="54">
        <f>I104+I105+I106+I107+I108</f>
        <v>7642.5</v>
      </c>
    </row>
    <row r="104" spans="1:9" ht="12.75">
      <c r="A104" s="10" t="s">
        <v>149</v>
      </c>
      <c r="B104" s="55">
        <v>90</v>
      </c>
      <c r="C104" s="55">
        <v>90</v>
      </c>
      <c r="D104" s="55">
        <v>90</v>
      </c>
      <c r="E104" s="28">
        <f aca="true" t="shared" si="15" ref="E104:E129">$D:$D/$B:$B*100</f>
        <v>100</v>
      </c>
      <c r="F104" s="28">
        <f aca="true" t="shared" si="16" ref="F104:F129">$D:$D/$C:$C*100</f>
        <v>100</v>
      </c>
      <c r="G104" s="55">
        <v>0</v>
      </c>
      <c r="H104" s="28">
        <v>0</v>
      </c>
      <c r="I104" s="55">
        <v>90</v>
      </c>
    </row>
    <row r="105" spans="1:9" ht="12.75">
      <c r="A105" s="10" t="s">
        <v>150</v>
      </c>
      <c r="B105" s="55">
        <v>5533</v>
      </c>
      <c r="C105" s="55">
        <v>0</v>
      </c>
      <c r="D105" s="55">
        <v>0</v>
      </c>
      <c r="E105" s="28">
        <v>0</v>
      </c>
      <c r="F105" s="28">
        <v>0</v>
      </c>
      <c r="G105" s="55">
        <v>0</v>
      </c>
      <c r="H105" s="28">
        <v>0</v>
      </c>
      <c r="I105" s="55">
        <v>0</v>
      </c>
    </row>
    <row r="106" spans="1:9" ht="12.75">
      <c r="A106" s="10" t="s">
        <v>45</v>
      </c>
      <c r="B106" s="55">
        <v>19526.2</v>
      </c>
      <c r="C106" s="55">
        <v>8027.3</v>
      </c>
      <c r="D106" s="55">
        <v>7802.8</v>
      </c>
      <c r="E106" s="28">
        <f t="shared" si="15"/>
        <v>39.96066823037764</v>
      </c>
      <c r="F106" s="28">
        <f t="shared" si="16"/>
        <v>97.20329376004385</v>
      </c>
      <c r="G106" s="55">
        <v>7265.8</v>
      </c>
      <c r="H106" s="28">
        <f aca="true" t="shared" si="17" ref="H106:H112">$D:$D/$G:$G*100</f>
        <v>107.39078972721516</v>
      </c>
      <c r="I106" s="55">
        <v>1642.9</v>
      </c>
    </row>
    <row r="107" spans="1:9" ht="12.75">
      <c r="A107" s="12" t="s">
        <v>88</v>
      </c>
      <c r="B107" s="27">
        <v>166459.9</v>
      </c>
      <c r="C107" s="27">
        <v>29589.8</v>
      </c>
      <c r="D107" s="27">
        <v>27037.9</v>
      </c>
      <c r="E107" s="28">
        <f t="shared" si="15"/>
        <v>16.242890930488365</v>
      </c>
      <c r="F107" s="28">
        <f t="shared" si="16"/>
        <v>91.37574434433488</v>
      </c>
      <c r="G107" s="27">
        <v>23257.3</v>
      </c>
      <c r="H107" s="28">
        <f t="shared" si="17"/>
        <v>116.2555412709128</v>
      </c>
      <c r="I107" s="27">
        <v>5658.7</v>
      </c>
    </row>
    <row r="108" spans="1:9" ht="12.75">
      <c r="A108" s="10" t="s">
        <v>46</v>
      </c>
      <c r="B108" s="55">
        <v>8755.7</v>
      </c>
      <c r="C108" s="55">
        <v>3399.1</v>
      </c>
      <c r="D108" s="55">
        <v>379.9</v>
      </c>
      <c r="E108" s="28">
        <f t="shared" si="15"/>
        <v>4.33888781022648</v>
      </c>
      <c r="F108" s="28">
        <f t="shared" si="16"/>
        <v>11.176487893854254</v>
      </c>
      <c r="G108" s="55">
        <v>744</v>
      </c>
      <c r="H108" s="28">
        <f t="shared" si="17"/>
        <v>51.06182795698925</v>
      </c>
      <c r="I108" s="55">
        <v>250.9</v>
      </c>
    </row>
    <row r="109" spans="1:9" ht="12.75">
      <c r="A109" s="9" t="s">
        <v>47</v>
      </c>
      <c r="B109" s="54">
        <f>B110+B111+B112+B113</f>
        <v>2491995.2</v>
      </c>
      <c r="C109" s="54">
        <f>C110+C111+C112+C113</f>
        <v>1891024.0999999999</v>
      </c>
      <c r="D109" s="54">
        <f>D110+D111+D112+D113</f>
        <v>532454.1</v>
      </c>
      <c r="E109" s="25">
        <f t="shared" si="15"/>
        <v>21.36657807366563</v>
      </c>
      <c r="F109" s="25">
        <f t="shared" si="16"/>
        <v>28.156917725162785</v>
      </c>
      <c r="G109" s="54">
        <f>G110+G111+G112+G113</f>
        <v>223304.8</v>
      </c>
      <c r="H109" s="28">
        <f t="shared" si="17"/>
        <v>238.44274731219392</v>
      </c>
      <c r="I109" s="54">
        <f>I110+I111+I112+I113</f>
        <v>74781.59999999999</v>
      </c>
    </row>
    <row r="110" spans="1:9" ht="12.75">
      <c r="A110" s="10" t="s">
        <v>48</v>
      </c>
      <c r="B110" s="55">
        <v>2029747</v>
      </c>
      <c r="C110" s="55">
        <v>1648297.8</v>
      </c>
      <c r="D110" s="55">
        <v>433975.8</v>
      </c>
      <c r="E110" s="28">
        <f t="shared" si="15"/>
        <v>21.380782925162595</v>
      </c>
      <c r="F110" s="28">
        <f t="shared" si="16"/>
        <v>26.328725306798322</v>
      </c>
      <c r="G110" s="55">
        <v>169106.9</v>
      </c>
      <c r="H110" s="28">
        <f t="shared" si="17"/>
        <v>256.6280855482538</v>
      </c>
      <c r="I110" s="55">
        <v>62332.9</v>
      </c>
    </row>
    <row r="111" spans="1:9" ht="12.75">
      <c r="A111" s="10" t="s">
        <v>49</v>
      </c>
      <c r="B111" s="55">
        <v>380765.2</v>
      </c>
      <c r="C111" s="55">
        <v>217520.4</v>
      </c>
      <c r="D111" s="55">
        <v>75547.9</v>
      </c>
      <c r="E111" s="28">
        <f t="shared" si="15"/>
        <v>19.841072661052007</v>
      </c>
      <c r="F111" s="28">
        <f t="shared" si="16"/>
        <v>34.731409100020045</v>
      </c>
      <c r="G111" s="55">
        <v>36883.1</v>
      </c>
      <c r="H111" s="28">
        <f t="shared" si="17"/>
        <v>204.83066770417886</v>
      </c>
      <c r="I111" s="55">
        <v>6586.6</v>
      </c>
    </row>
    <row r="112" spans="1:9" ht="12.75">
      <c r="A112" s="10" t="s">
        <v>50</v>
      </c>
      <c r="B112" s="55">
        <v>79067.3</v>
      </c>
      <c r="C112" s="55">
        <v>24198.9</v>
      </c>
      <c r="D112" s="55">
        <v>22346.8</v>
      </c>
      <c r="E112" s="28">
        <f t="shared" si="15"/>
        <v>28.26301138397289</v>
      </c>
      <c r="F112" s="28">
        <f t="shared" si="16"/>
        <v>92.34634632152701</v>
      </c>
      <c r="G112" s="55">
        <v>15314.8</v>
      </c>
      <c r="H112" s="28">
        <f t="shared" si="17"/>
        <v>145.916368480163</v>
      </c>
      <c r="I112" s="55">
        <v>5723.9</v>
      </c>
    </row>
    <row r="113" spans="1:9" ht="12.75">
      <c r="A113" s="10" t="s">
        <v>51</v>
      </c>
      <c r="B113" s="55">
        <v>2415.7</v>
      </c>
      <c r="C113" s="55">
        <v>1007</v>
      </c>
      <c r="D113" s="55">
        <v>583.6</v>
      </c>
      <c r="E113" s="28">
        <f t="shared" si="15"/>
        <v>24.158628968828914</v>
      </c>
      <c r="F113" s="28">
        <f t="shared" si="16"/>
        <v>57.95431976166833</v>
      </c>
      <c r="G113" s="55">
        <v>2000</v>
      </c>
      <c r="H113" s="28">
        <v>0</v>
      </c>
      <c r="I113" s="55">
        <v>138.2</v>
      </c>
    </row>
    <row r="114" spans="1:9" ht="18.75" customHeight="1">
      <c r="A114" s="13" t="s">
        <v>112</v>
      </c>
      <c r="B114" s="54">
        <f>SUM(B115:B116)</f>
        <v>10913.300000000001</v>
      </c>
      <c r="C114" s="54">
        <f>SUM(C115:C116)</f>
        <v>6288.1</v>
      </c>
      <c r="D114" s="54">
        <f>SUM(D115:D116)</f>
        <v>5244.8</v>
      </c>
      <c r="E114" s="25">
        <f t="shared" si="15"/>
        <v>48.058790649940896</v>
      </c>
      <c r="F114" s="25">
        <f t="shared" si="16"/>
        <v>83.40834274264085</v>
      </c>
      <c r="G114" s="54">
        <f>SUM(G115:G116)</f>
        <v>2931.5</v>
      </c>
      <c r="H114" s="28">
        <f aca="true" t="shared" si="18" ref="H114:H129">$D:$D/$G:$G*100</f>
        <v>178.91181988742966</v>
      </c>
      <c r="I114" s="54">
        <f>SUM(I115:I116)</f>
        <v>1061.4</v>
      </c>
    </row>
    <row r="115" spans="1:9" ht="30.75" customHeight="1">
      <c r="A115" s="10" t="s">
        <v>113</v>
      </c>
      <c r="B115" s="55">
        <v>1699.6</v>
      </c>
      <c r="C115" s="55">
        <v>1566</v>
      </c>
      <c r="D115" s="55">
        <v>1541.3</v>
      </c>
      <c r="E115" s="28">
        <f t="shared" si="15"/>
        <v>90.68604377500588</v>
      </c>
      <c r="F115" s="28">
        <f t="shared" si="16"/>
        <v>98.42273307790549</v>
      </c>
      <c r="G115" s="55">
        <v>581.9</v>
      </c>
      <c r="H115" s="28">
        <f t="shared" si="18"/>
        <v>264.87368963739476</v>
      </c>
      <c r="I115" s="55">
        <v>29.2</v>
      </c>
    </row>
    <row r="116" spans="1:9" ht="20.25" customHeight="1">
      <c r="A116" s="10" t="s">
        <v>111</v>
      </c>
      <c r="B116" s="55">
        <v>9213.7</v>
      </c>
      <c r="C116" s="55">
        <v>4722.1</v>
      </c>
      <c r="D116" s="55">
        <v>3703.5</v>
      </c>
      <c r="E116" s="28">
        <f t="shared" si="15"/>
        <v>40.19557832358336</v>
      </c>
      <c r="F116" s="28">
        <f t="shared" si="16"/>
        <v>78.42908875288536</v>
      </c>
      <c r="G116" s="55">
        <v>2349.6</v>
      </c>
      <c r="H116" s="28">
        <f t="shared" si="18"/>
        <v>157.62257405515834</v>
      </c>
      <c r="I116" s="55">
        <v>1032.2</v>
      </c>
    </row>
    <row r="117" spans="1:9" ht="12.75">
      <c r="A117" s="13" t="s">
        <v>52</v>
      </c>
      <c r="B117" s="54">
        <f>B118+B119+B120+B121+B122</f>
        <v>1418522.1</v>
      </c>
      <c r="C117" s="54">
        <f>C118+C119+C120+C121+C122</f>
        <v>778411.5000000001</v>
      </c>
      <c r="D117" s="54">
        <f>D118+D119+D120+D121+D122</f>
        <v>764933.1000000001</v>
      </c>
      <c r="E117" s="25">
        <f t="shared" si="15"/>
        <v>53.924651579273956</v>
      </c>
      <c r="F117" s="25">
        <f t="shared" si="16"/>
        <v>98.26847368005225</v>
      </c>
      <c r="G117" s="54">
        <f>G118+G119+G120+G121+G122</f>
        <v>661715.7999999999</v>
      </c>
      <c r="H117" s="28">
        <f t="shared" si="18"/>
        <v>115.59843364779867</v>
      </c>
      <c r="I117" s="54">
        <f>I118+I119+I120+I121+I122</f>
        <v>173729.69999999998</v>
      </c>
    </row>
    <row r="118" spans="1:9" ht="12.75">
      <c r="A118" s="10" t="s">
        <v>53</v>
      </c>
      <c r="B118" s="55">
        <v>543103.3</v>
      </c>
      <c r="C118" s="55">
        <v>299614.2</v>
      </c>
      <c r="D118" s="55">
        <v>299585.3</v>
      </c>
      <c r="E118" s="28">
        <f t="shared" si="15"/>
        <v>55.16175283781188</v>
      </c>
      <c r="F118" s="28">
        <f t="shared" si="16"/>
        <v>99.9903542622479</v>
      </c>
      <c r="G118" s="55">
        <v>241326.9</v>
      </c>
      <c r="H118" s="28">
        <f t="shared" si="18"/>
        <v>124.140864528571</v>
      </c>
      <c r="I118" s="55">
        <v>69333.7</v>
      </c>
    </row>
    <row r="119" spans="1:9" ht="12.75">
      <c r="A119" s="10" t="s">
        <v>54</v>
      </c>
      <c r="B119" s="55">
        <v>640570.8</v>
      </c>
      <c r="C119" s="55">
        <v>344261.4</v>
      </c>
      <c r="D119" s="55">
        <v>344035.5</v>
      </c>
      <c r="E119" s="28">
        <f t="shared" si="15"/>
        <v>53.707646367895634</v>
      </c>
      <c r="F119" s="28">
        <f t="shared" si="16"/>
        <v>99.93438125796268</v>
      </c>
      <c r="G119" s="55">
        <v>317698.5</v>
      </c>
      <c r="H119" s="28">
        <f t="shared" si="18"/>
        <v>108.28993526881618</v>
      </c>
      <c r="I119" s="55">
        <v>65191.3</v>
      </c>
    </row>
    <row r="120" spans="1:9" ht="12.75">
      <c r="A120" s="10" t="s">
        <v>107</v>
      </c>
      <c r="B120" s="55">
        <v>123929.8</v>
      </c>
      <c r="C120" s="55">
        <v>71925.4</v>
      </c>
      <c r="D120" s="55">
        <v>66465.5</v>
      </c>
      <c r="E120" s="28">
        <f t="shared" si="15"/>
        <v>53.63157206741236</v>
      </c>
      <c r="F120" s="28">
        <f t="shared" si="16"/>
        <v>92.4089403743323</v>
      </c>
      <c r="G120" s="55">
        <v>64058.2</v>
      </c>
      <c r="H120" s="28">
        <f t="shared" si="18"/>
        <v>103.75798882890872</v>
      </c>
      <c r="I120" s="55">
        <v>16932.5</v>
      </c>
    </row>
    <row r="121" spans="1:9" ht="12.75">
      <c r="A121" s="10" t="s">
        <v>55</v>
      </c>
      <c r="B121" s="55">
        <v>40575.4</v>
      </c>
      <c r="C121" s="55">
        <v>27691.6</v>
      </c>
      <c r="D121" s="55">
        <v>26091.5</v>
      </c>
      <c r="E121" s="28">
        <f t="shared" si="15"/>
        <v>64.30374069017188</v>
      </c>
      <c r="F121" s="28">
        <f t="shared" si="16"/>
        <v>94.22171344378802</v>
      </c>
      <c r="G121" s="55">
        <v>11834.7</v>
      </c>
      <c r="H121" s="28">
        <f t="shared" si="18"/>
        <v>220.46608701530243</v>
      </c>
      <c r="I121" s="55">
        <v>16247.8</v>
      </c>
    </row>
    <row r="122" spans="1:9" ht="12.75">
      <c r="A122" s="10" t="s">
        <v>56</v>
      </c>
      <c r="B122" s="55">
        <v>70342.8</v>
      </c>
      <c r="C122" s="55">
        <v>34918.9</v>
      </c>
      <c r="D122" s="27">
        <v>28755.3</v>
      </c>
      <c r="E122" s="28">
        <f t="shared" si="15"/>
        <v>40.87881062454153</v>
      </c>
      <c r="F122" s="28">
        <f t="shared" si="16"/>
        <v>82.34881396607567</v>
      </c>
      <c r="G122" s="27">
        <v>26797.5</v>
      </c>
      <c r="H122" s="28">
        <f t="shared" si="18"/>
        <v>107.30590540162328</v>
      </c>
      <c r="I122" s="27">
        <v>6024.4</v>
      </c>
    </row>
    <row r="123" spans="1:9" ht="28.5" customHeight="1">
      <c r="A123" s="13" t="s">
        <v>57</v>
      </c>
      <c r="B123" s="54">
        <f>B124+B125</f>
        <v>143082.4</v>
      </c>
      <c r="C123" s="54">
        <f>C124+C125</f>
        <v>72882.6</v>
      </c>
      <c r="D123" s="54">
        <f>D124+D125</f>
        <v>70779.5</v>
      </c>
      <c r="E123" s="25">
        <f t="shared" si="15"/>
        <v>49.46764941040967</v>
      </c>
      <c r="F123" s="25">
        <f t="shared" si="16"/>
        <v>97.11440041930446</v>
      </c>
      <c r="G123" s="54">
        <f>G124+G125</f>
        <v>75746.4</v>
      </c>
      <c r="H123" s="28">
        <f t="shared" si="18"/>
        <v>93.44272467074344</v>
      </c>
      <c r="I123" s="54">
        <f>I124+I125</f>
        <v>15764</v>
      </c>
    </row>
    <row r="124" spans="1:9" ht="12.75">
      <c r="A124" s="10" t="s">
        <v>58</v>
      </c>
      <c r="B124" s="55">
        <v>133746.8</v>
      </c>
      <c r="C124" s="55">
        <v>69202.5</v>
      </c>
      <c r="D124" s="55">
        <v>67355.1</v>
      </c>
      <c r="E124" s="28">
        <f t="shared" si="15"/>
        <v>50.36015814957817</v>
      </c>
      <c r="F124" s="28">
        <f t="shared" si="16"/>
        <v>97.33044326433294</v>
      </c>
      <c r="G124" s="55">
        <v>73075.5</v>
      </c>
      <c r="H124" s="28">
        <f t="shared" si="18"/>
        <v>92.17193176919763</v>
      </c>
      <c r="I124" s="55">
        <v>15392.8</v>
      </c>
    </row>
    <row r="125" spans="1:9" ht="25.5">
      <c r="A125" s="10" t="s">
        <v>59</v>
      </c>
      <c r="B125" s="55">
        <v>9335.6</v>
      </c>
      <c r="C125" s="55">
        <v>3680.1</v>
      </c>
      <c r="D125" s="55">
        <v>3424.4</v>
      </c>
      <c r="E125" s="28">
        <f t="shared" si="15"/>
        <v>36.68109173486439</v>
      </c>
      <c r="F125" s="28">
        <f t="shared" si="16"/>
        <v>93.05181924404229</v>
      </c>
      <c r="G125" s="55">
        <v>2670.9</v>
      </c>
      <c r="H125" s="28">
        <f t="shared" si="18"/>
        <v>128.21146430042307</v>
      </c>
      <c r="I125" s="55">
        <v>371.2</v>
      </c>
    </row>
    <row r="126" spans="1:9" ht="18.75" customHeight="1">
      <c r="A126" s="13" t="s">
        <v>60</v>
      </c>
      <c r="B126" s="54">
        <f>B127+B128+B129+B130</f>
        <v>140108.7</v>
      </c>
      <c r="C126" s="54">
        <f>C127+C128+C129+C130</f>
        <v>64782.600000000006</v>
      </c>
      <c r="D126" s="54">
        <f>D127+D128+D129+D130</f>
        <v>62107.399999999994</v>
      </c>
      <c r="E126" s="25">
        <f t="shared" si="15"/>
        <v>44.32801103714472</v>
      </c>
      <c r="F126" s="25">
        <f t="shared" si="16"/>
        <v>95.87049608999946</v>
      </c>
      <c r="G126" s="54">
        <f>G127+G128+G129+G130</f>
        <v>48501.5</v>
      </c>
      <c r="H126" s="28">
        <f t="shared" si="18"/>
        <v>128.05253445769716</v>
      </c>
      <c r="I126" s="54">
        <f>I127+I128+I129+I130</f>
        <v>9680.600000000002</v>
      </c>
    </row>
    <row r="127" spans="1:9" ht="12.75">
      <c r="A127" s="10" t="s">
        <v>61</v>
      </c>
      <c r="B127" s="55">
        <v>2115.1</v>
      </c>
      <c r="C127" s="55">
        <v>881.3</v>
      </c>
      <c r="D127" s="55">
        <v>721.2</v>
      </c>
      <c r="E127" s="28">
        <f t="shared" si="15"/>
        <v>34.09767859675666</v>
      </c>
      <c r="F127" s="28">
        <f t="shared" si="16"/>
        <v>81.83365482809486</v>
      </c>
      <c r="G127" s="55">
        <v>875.7</v>
      </c>
      <c r="H127" s="28">
        <f t="shared" si="18"/>
        <v>82.35697156560467</v>
      </c>
      <c r="I127" s="55">
        <v>144.2</v>
      </c>
    </row>
    <row r="128" spans="1:9" ht="12.75">
      <c r="A128" s="10" t="s">
        <v>62</v>
      </c>
      <c r="B128" s="55">
        <v>93580.9</v>
      </c>
      <c r="C128" s="55">
        <v>54047.6</v>
      </c>
      <c r="D128" s="55">
        <v>52408.9</v>
      </c>
      <c r="E128" s="28">
        <f t="shared" si="15"/>
        <v>56.00384266447534</v>
      </c>
      <c r="F128" s="28">
        <f t="shared" si="16"/>
        <v>96.96804298433234</v>
      </c>
      <c r="G128" s="55">
        <v>45210</v>
      </c>
      <c r="H128" s="28">
        <f t="shared" si="18"/>
        <v>115.92324706923247</v>
      </c>
      <c r="I128" s="55">
        <v>9233.2</v>
      </c>
    </row>
    <row r="129" spans="1:9" ht="12.75">
      <c r="A129" s="10" t="s">
        <v>63</v>
      </c>
      <c r="B129" s="27">
        <v>44412.7</v>
      </c>
      <c r="C129" s="27">
        <v>9853.7</v>
      </c>
      <c r="D129" s="27">
        <v>8977.3</v>
      </c>
      <c r="E129" s="28">
        <f t="shared" si="15"/>
        <v>20.21336239408998</v>
      </c>
      <c r="F129" s="28">
        <f t="shared" si="16"/>
        <v>91.10587900991504</v>
      </c>
      <c r="G129" s="27">
        <v>2415.8</v>
      </c>
      <c r="H129" s="28">
        <f t="shared" si="18"/>
        <v>371.60774898584316</v>
      </c>
      <c r="I129" s="27">
        <v>303.2</v>
      </c>
    </row>
    <row r="130" spans="1:9" ht="12.75">
      <c r="A130" s="10" t="s">
        <v>64</v>
      </c>
      <c r="B130" s="55">
        <v>0</v>
      </c>
      <c r="C130" s="55">
        <v>0</v>
      </c>
      <c r="D130" s="55">
        <v>0</v>
      </c>
      <c r="E130" s="28">
        <v>0</v>
      </c>
      <c r="F130" s="28">
        <v>0</v>
      </c>
      <c r="G130" s="55">
        <v>0</v>
      </c>
      <c r="H130" s="28">
        <v>0</v>
      </c>
      <c r="I130" s="55">
        <v>0</v>
      </c>
    </row>
    <row r="131" spans="1:9" ht="16.5" customHeight="1">
      <c r="A131" s="13" t="s">
        <v>71</v>
      </c>
      <c r="B131" s="26">
        <f>B132+B133+B134</f>
        <v>84902</v>
      </c>
      <c r="C131" s="26">
        <f>C132+C133+C134</f>
        <v>42156.2</v>
      </c>
      <c r="D131" s="26">
        <f>D132+D133+D134</f>
        <v>35118.1</v>
      </c>
      <c r="E131" s="25">
        <f>$D:$D/$B:$B*100</f>
        <v>41.36310098702033</v>
      </c>
      <c r="F131" s="25">
        <f>$D:$D/$C:$C*100</f>
        <v>83.3047096275281</v>
      </c>
      <c r="G131" s="26">
        <f>G132+G133+G134</f>
        <v>31587.3</v>
      </c>
      <c r="H131" s="28">
        <f>$D:$D/$G:$G*100</f>
        <v>111.1779101094427</v>
      </c>
      <c r="I131" s="26">
        <f>I132+I133+I134</f>
        <v>11887.4</v>
      </c>
    </row>
    <row r="132" spans="1:9" ht="12.75">
      <c r="A132" s="36" t="s">
        <v>72</v>
      </c>
      <c r="B132" s="27">
        <v>60192.6</v>
      </c>
      <c r="C132" s="27">
        <v>30539.1</v>
      </c>
      <c r="D132" s="27">
        <v>24779.9</v>
      </c>
      <c r="E132" s="28">
        <f>$D:$D/$B:$B*100</f>
        <v>41.16768506427701</v>
      </c>
      <c r="F132" s="28">
        <f>$D:$D/$C:$C*100</f>
        <v>81.14155295997591</v>
      </c>
      <c r="G132" s="27">
        <v>24010.1</v>
      </c>
      <c r="H132" s="28">
        <f>$D:$D/$G:$G*100</f>
        <v>103.20615074489487</v>
      </c>
      <c r="I132" s="27">
        <v>7422.2</v>
      </c>
    </row>
    <row r="133" spans="1:9" ht="12.75">
      <c r="A133" s="14" t="s">
        <v>73</v>
      </c>
      <c r="B133" s="27">
        <v>20394.5</v>
      </c>
      <c r="C133" s="27">
        <v>9503.5</v>
      </c>
      <c r="D133" s="27">
        <v>8402.5</v>
      </c>
      <c r="E133" s="28">
        <f>$D:$D/$B:$B*100</f>
        <v>41.19983328838657</v>
      </c>
      <c r="F133" s="28">
        <f>$D:$D/$C:$C*100</f>
        <v>88.41479454937654</v>
      </c>
      <c r="G133" s="27">
        <v>5787.4</v>
      </c>
      <c r="H133" s="28">
        <f>$D:$D/$G:$G*100</f>
        <v>145.18609392818885</v>
      </c>
      <c r="I133" s="27">
        <v>4096.7</v>
      </c>
    </row>
    <row r="134" spans="1:9" ht="24.75" customHeight="1">
      <c r="A134" s="14" t="s">
        <v>82</v>
      </c>
      <c r="B134" s="27">
        <v>4314.9</v>
      </c>
      <c r="C134" s="27">
        <v>2113.6</v>
      </c>
      <c r="D134" s="27">
        <v>1935.7</v>
      </c>
      <c r="E134" s="28">
        <f>$D:$D/$B:$B*100</f>
        <v>44.8608310737213</v>
      </c>
      <c r="F134" s="28">
        <f>$D:$D/$C:$C*100</f>
        <v>91.58308099924301</v>
      </c>
      <c r="G134" s="27">
        <v>1789.8</v>
      </c>
      <c r="H134" s="28">
        <f>$D:$D/$G:$G*100</f>
        <v>108.15174879874847</v>
      </c>
      <c r="I134" s="27">
        <v>368.5</v>
      </c>
    </row>
    <row r="135" spans="1:9" ht="25.5">
      <c r="A135" s="15" t="s">
        <v>94</v>
      </c>
      <c r="B135" s="26">
        <f aca="true" t="shared" si="19" ref="B135:I135">B136</f>
        <v>0</v>
      </c>
      <c r="C135" s="26">
        <f t="shared" si="19"/>
        <v>0</v>
      </c>
      <c r="D135" s="26">
        <f t="shared" si="19"/>
        <v>0</v>
      </c>
      <c r="E135" s="26">
        <f t="shared" si="19"/>
        <v>0</v>
      </c>
      <c r="F135" s="26">
        <f t="shared" si="19"/>
        <v>0</v>
      </c>
      <c r="G135" s="26">
        <f t="shared" si="19"/>
        <v>0</v>
      </c>
      <c r="H135" s="27">
        <f t="shared" si="19"/>
        <v>0</v>
      </c>
      <c r="I135" s="26">
        <f t="shared" si="19"/>
        <v>0</v>
      </c>
    </row>
    <row r="136" spans="1:9" ht="26.25" customHeight="1">
      <c r="A136" s="14" t="s">
        <v>94</v>
      </c>
      <c r="B136" s="27">
        <v>0</v>
      </c>
      <c r="C136" s="27">
        <v>0</v>
      </c>
      <c r="D136" s="27">
        <v>0</v>
      </c>
      <c r="E136" s="28">
        <v>0</v>
      </c>
      <c r="F136" s="28">
        <v>0</v>
      </c>
      <c r="G136" s="55">
        <v>0</v>
      </c>
      <c r="H136" s="28">
        <v>0</v>
      </c>
      <c r="I136" s="27">
        <v>0</v>
      </c>
    </row>
    <row r="137" spans="1:9" ht="21" customHeight="1">
      <c r="A137" s="34" t="s">
        <v>65</v>
      </c>
      <c r="B137" s="29">
        <f>B92+B101+B102+B103+B109+B114+B117+B123+B126+B131+B135</f>
        <v>4807315.800000001</v>
      </c>
      <c r="C137" s="29">
        <f>C92+C101+C102+C103+C109+C114+C117+C123+C126+C131+C135</f>
        <v>3035821.7</v>
      </c>
      <c r="D137" s="29">
        <f>D92+D101+D102+D103+D109+D114+D117+D123+D126+D131+D135</f>
        <v>1623658.6</v>
      </c>
      <c r="E137" s="35">
        <f>$D:$D/$B:$B*100</f>
        <v>33.77474390178402</v>
      </c>
      <c r="F137" s="35">
        <f>$D:$D/$C:$C*100</f>
        <v>53.4833320415359</v>
      </c>
      <c r="G137" s="29">
        <f>G92+G101+G102+G103+G109+G114+G117+G123+G126+G131+G135</f>
        <v>1187536.5999999999</v>
      </c>
      <c r="H137" s="47">
        <f>$D:$D/$G:$G*100</f>
        <v>136.7249312568556</v>
      </c>
      <c r="I137" s="29">
        <f>I92+I101+I102+I103+I109+I114+I117+I123+I126+I131+I135</f>
        <v>318744.39999999997</v>
      </c>
    </row>
    <row r="138" spans="1:9" ht="24" customHeight="1">
      <c r="A138" s="16" t="s">
        <v>66</v>
      </c>
      <c r="B138" s="29">
        <f>B90-B137</f>
        <v>-130145.70000000112</v>
      </c>
      <c r="C138" s="29">
        <f>C90-C137</f>
        <v>-94356.6000000001</v>
      </c>
      <c r="D138" s="29">
        <f>D90-D137</f>
        <v>919698.0999999996</v>
      </c>
      <c r="E138" s="29"/>
      <c r="F138" s="29"/>
      <c r="G138" s="29">
        <f>G90-G137</f>
        <v>41693.39999999991</v>
      </c>
      <c r="H138" s="48"/>
      <c r="I138" s="29">
        <f>I90-I137</f>
        <v>-76276.79999999996</v>
      </c>
    </row>
    <row r="139" spans="1:9" ht="30" customHeight="1">
      <c r="A139" s="3" t="s">
        <v>67</v>
      </c>
      <c r="B139" s="27" t="s">
        <v>146</v>
      </c>
      <c r="C139" s="27"/>
      <c r="D139" s="27" t="s">
        <v>153</v>
      </c>
      <c r="E139" s="27"/>
      <c r="F139" s="27"/>
      <c r="G139" s="27"/>
      <c r="H139" s="27"/>
      <c r="I139" s="27"/>
    </row>
    <row r="140" spans="1:9" ht="17.25" customHeight="1">
      <c r="A140" s="7" t="s">
        <v>68</v>
      </c>
      <c r="B140" s="26">
        <v>144430.8</v>
      </c>
      <c r="C140" s="27"/>
      <c r="D140" s="26">
        <v>1064128.8</v>
      </c>
      <c r="E140" s="27"/>
      <c r="F140" s="27"/>
      <c r="G140" s="56"/>
      <c r="H140" s="32"/>
      <c r="I140" s="26">
        <v>-76276.9</v>
      </c>
    </row>
    <row r="141" spans="1:9" ht="12.75">
      <c r="A141" s="3" t="s">
        <v>7</v>
      </c>
      <c r="B141" s="27"/>
      <c r="C141" s="27"/>
      <c r="D141" s="27"/>
      <c r="E141" s="27"/>
      <c r="F141" s="27"/>
      <c r="G141" s="27"/>
      <c r="H141" s="32"/>
      <c r="I141" s="27"/>
    </row>
    <row r="142" spans="1:9" ht="12" customHeight="1">
      <c r="A142" s="8" t="s">
        <v>69</v>
      </c>
      <c r="B142" s="27">
        <v>16878.7</v>
      </c>
      <c r="C142" s="27"/>
      <c r="D142" s="27">
        <v>1016876.2</v>
      </c>
      <c r="E142" s="27"/>
      <c r="F142" s="27"/>
      <c r="G142" s="27"/>
      <c r="H142" s="32"/>
      <c r="I142" s="27">
        <v>-57053</v>
      </c>
    </row>
    <row r="143" spans="1:9" ht="12.75">
      <c r="A143" s="3" t="s">
        <v>70</v>
      </c>
      <c r="B143" s="27">
        <v>127552.1</v>
      </c>
      <c r="C143" s="27"/>
      <c r="D143" s="27">
        <v>47252.6</v>
      </c>
      <c r="E143" s="27"/>
      <c r="F143" s="27"/>
      <c r="G143" s="27"/>
      <c r="H143" s="32"/>
      <c r="I143" s="27">
        <v>-19223.9</v>
      </c>
    </row>
    <row r="144" spans="1:9" ht="12.75" hidden="1">
      <c r="A144" s="4" t="s">
        <v>92</v>
      </c>
      <c r="B144" s="30"/>
      <c r="C144" s="30"/>
      <c r="D144" s="30"/>
      <c r="E144" s="30"/>
      <c r="F144" s="30"/>
      <c r="G144" s="30"/>
      <c r="H144" s="31"/>
      <c r="I144" s="30"/>
    </row>
    <row r="145" ht="12" customHeight="1">
      <c r="A145" s="17"/>
    </row>
    <row r="146" spans="1:2" ht="12.75" hidden="1">
      <c r="A146" s="18"/>
      <c r="B146" s="57"/>
    </row>
    <row r="147" spans="1:9" ht="31.5" hidden="1">
      <c r="A147" s="19" t="s">
        <v>100</v>
      </c>
      <c r="B147" s="23"/>
      <c r="C147" s="23"/>
      <c r="D147" s="23"/>
      <c r="E147" s="23"/>
      <c r="F147" s="23"/>
      <c r="G147" s="23"/>
      <c r="H147" s="23" t="s">
        <v>89</v>
      </c>
      <c r="I147" s="24"/>
    </row>
    <row r="148" spans="1:9" ht="12.75">
      <c r="A148" s="18"/>
      <c r="B148" s="24"/>
      <c r="C148" s="24"/>
      <c r="D148" s="24"/>
      <c r="E148" s="24"/>
      <c r="F148" s="24"/>
      <c r="G148" s="24"/>
      <c r="H148" s="24"/>
      <c r="I148" s="24"/>
    </row>
    <row r="150" ht="12.75">
      <c r="A150" s="21" t="s">
        <v>93</v>
      </c>
    </row>
  </sheetData>
  <sheetProtection/>
  <mergeCells count="14">
    <mergeCell ref="A91:I91"/>
    <mergeCell ref="A1:H1"/>
    <mergeCell ref="A2:H2"/>
    <mergeCell ref="A3:H3"/>
    <mergeCell ref="A6:I6"/>
    <mergeCell ref="H9:H10"/>
    <mergeCell ref="I9:I10"/>
    <mergeCell ref="G9:G10"/>
    <mergeCell ref="F9:F10"/>
    <mergeCell ref="A9:A10"/>
    <mergeCell ref="B9:B10"/>
    <mergeCell ref="C9:C10"/>
    <mergeCell ref="D9:D10"/>
    <mergeCell ref="E9:E10"/>
  </mergeCells>
  <printOptions/>
  <pageMargins left="0.3937007874015748" right="0.15748031496062992" top="0.1968503937007874" bottom="0.1968503937007874" header="0.35433070866141736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Храменкова</dc:creator>
  <cp:keywords/>
  <dc:description/>
  <cp:lastModifiedBy>Иван</cp:lastModifiedBy>
  <cp:lastPrinted>2022-07-04T09:07:17Z</cp:lastPrinted>
  <dcterms:created xsi:type="dcterms:W3CDTF">2010-09-10T01:16:58Z</dcterms:created>
  <dcterms:modified xsi:type="dcterms:W3CDTF">2022-07-12T03:46:37Z</dcterms:modified>
  <cp:category/>
  <cp:version/>
  <cp:contentType/>
  <cp:contentStatus/>
</cp:coreProperties>
</file>