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28800" windowHeight="11880" activeTab="0"/>
  </bookViews>
  <sheets>
    <sheet name="Лист1" sheetId="1" r:id="rId1"/>
  </sheets>
  <definedNames>
    <definedName name="_xlnm.Print_Titles" localSheetId="0">'Лист1'!$4:$5</definedName>
  </definedNames>
  <calcPr fullCalcOnLoad="1" refMode="R1C1"/>
</workbook>
</file>

<file path=xl/sharedStrings.xml><?xml version="1.0" encoding="utf-8"?>
<sst xmlns="http://schemas.openxmlformats.org/spreadsheetml/2006/main" count="156" uniqueCount="155">
  <si>
    <t>Справка об исполнении бюджета города Лесосибирска</t>
  </si>
  <si>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</si>
  <si>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</si>
  <si>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</si>
  <si>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</si>
  <si>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</si>
  <si>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</si>
  <si>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</si>
  <si>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</si>
  <si>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- ЕНВД</t>
  </si>
  <si>
    <t>- единый сельскохозяйственный налог</t>
  </si>
  <si>
    <t>- налог на имущество физ. лиц</t>
  </si>
  <si>
    <t>ГОСУДАРСТВЕННАЯ ПОШЛИНА</t>
  </si>
  <si>
    <t>- госпошлина по делам, рассматриваемым в судах общей юрисдикции, мировыми судьями</t>
  </si>
  <si>
    <t>- госпошлина за право на размещение наружной рекламы</t>
  </si>
  <si>
    <t>ЗАДОЛЖЕННОСТЬ И ПЕРЕРАСЧЕТЫ ПО ОТМЕНЕННЫМ НАЛОГАМ И СБОРАМ:</t>
  </si>
  <si>
    <t>- Земельный налог по обязательствам, возникшим до 1 января 2006 г. (1 09 04050)</t>
  </si>
  <si>
    <t>- Прочие местные налоги и сборы (по отмененным местным налогам и сборам) (1 09 07000)</t>
  </si>
  <si>
    <t>ДОХОДЫ ОТ ИСПОЛЬЗОВАНИЯ ИМУЩЕСТВА, НАХОДЯЩЕГОСЯ В ГОСУД. И МУНИЦИП. СОБСТВЕННОСТИ:</t>
  </si>
  <si>
    <t>- доходы от перечисления части прибыли МУП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</si>
  <si>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</si>
  <si>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</si>
  <si>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- доходы от реализации  иного имущества, находящегося в собственности городских округов в части основных средств</t>
  </si>
  <si>
    <t>- доходы от продажи земельных участков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</si>
  <si>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</si>
  <si>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</si>
  <si>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</si>
  <si>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</si>
  <si>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</si>
  <si>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- дотации</t>
  </si>
  <si>
    <t>- субсидии</t>
  </si>
  <si>
    <t>- субвенции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</si>
  <si>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</si>
  <si>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</si>
  <si>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</si>
  <si>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</si>
  <si>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</si>
  <si>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</si>
  <si>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</si>
  <si>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</si>
  <si>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</si>
  <si>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</si>
  <si>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</si>
  <si>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</si>
  <si>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</si>
  <si>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</si>
  <si>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</si>
  <si>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</si>
  <si>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</si>
  <si>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</si>
  <si>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</si>
  <si>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</si>
  <si>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</si>
  <si>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</si>
  <si>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</si>
  <si>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</si>
  <si>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</si>
  <si>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</si>
  <si>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</si>
  <si>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</si>
  <si>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</si>
  <si>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</si>
  <si>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</si>
  <si>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</si>
  <si>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</si>
  <si>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</si>
  <si>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</si>
  <si>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</si>
  <si>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</si>
  <si>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</si>
  <si>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</si>
  <si>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</si>
  <si>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</si>
  <si>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</si>
  <si>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% роста</t>
  </si>
  <si>
    <t>% исполнения плана года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</si>
  <si>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</si>
  <si>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</si>
  <si>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</si>
  <si>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</si>
  <si>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- прочие доходы от использования имущества и прав, находящихся в государственной и муниципальной собственности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</si>
  <si>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</si>
  <si>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</si>
  <si>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</si>
  <si>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с доходов, полученных физ. лицами в соответствии со ст. 228 НК РФ</t>
  </si>
  <si>
    <t>- арендная плата и поступления от продажи права на заключение договоров аренды за земли, расположенные в границах городских округов, до разграничения гос. собственности на землю (за исключением земель, предназначенных для целей жилищного строительства)</t>
  </si>
  <si>
    <t>ПРОЧИЕ ДОХОДЫ ОТ ОКАЗАНИЯ ПЛАТНЫХ УСЛУГ (РАБОТ)</t>
  </si>
  <si>
    <t>ПРОЧИЕ ДОХОДЫ ОТ КОМПЕНСАЦИИ ЗАТРАТ БЮДЖЕТОВ ГОРОДСКИХ ОКРУГОВ</t>
  </si>
  <si>
    <t>Дорожное хозяйство (дорожные фонды)</t>
  </si>
  <si>
    <t>Д.В. Игумнов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</si>
  <si>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</si>
  <si>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>- госпошлина за регистрацию транспортных средств</t>
  </si>
  <si>
    <t>- грант "Спид"</t>
  </si>
  <si>
    <t xml:space="preserve"> </t>
  </si>
  <si>
    <t>Обслуживание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</si>
  <si>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</si>
  <si>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</si>
  <si>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</si>
  <si>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</si>
  <si>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</si>
  <si>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Заместитель главы города - руководитель финансового управления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</si>
  <si>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частной практикой, адокатов, учредивших адвокатские кабинеты и других лиц, занимающихся частной практикой в соответствии со ст. 227.1 НК РФ</t>
  </si>
  <si>
    <t>ДОХОДЫ, ПОСТУПАЮЩИЕ В ПОРЯДКЕ ВОЗМЕЩЕНИЯ РАСХОДОВ, ПОНЕСЕННЫХ В СВЯЗИ С ЭКСПЛУАТАЦИЕЙ ИМУЩЕСТВА ГОРОДСКИХ ОКРУГОВ</t>
  </si>
  <si>
    <t>земельный налог с организаций</t>
  </si>
  <si>
    <t>земельный налог с физических лиц</t>
  </si>
  <si>
    <t>Земельный налог:</t>
  </si>
  <si>
    <t>ДОХОДЫ БЮДЖЕТОВ ГОРОДСКИХ ОКРУГОВ ОТ ВОЗВРАТА ОРГАНИЗАЦИЯМИ ОСТАТКОВ СУБСИДИЙ, СУБВЕНЦИЙ И ИНЫХ МЕЖБЮДЖЕТНЫХ ТРАНСФЕРТОВ, ИМЕЮЩИХ ЦЕЛЕВОЕ НАЗНАЧЕНИЕ, ПРОШЛЫХ ЛЕТ</t>
  </si>
  <si>
    <t>Дополнительное образование детей</t>
  </si>
  <si>
    <t>ПРОЧИЕ БЕЗВОЗМЕЗДНЫЕ ПОСТУПЛЕНИЯ ОТ НЕГОСУДАРСТВЕННЫХ ОРГАНИЗАЦИЙ</t>
  </si>
  <si>
    <t>доходы от сдачи в аренду имущества, составляющего казну городских округов (за исключением земельных участков)</t>
  </si>
  <si>
    <t>ПРОЧИЕ БЕЗВОЗМЕЗДНЫЕ ПОСТУПЛЕНИЯ В БЮДЖЕТЫ ГОРОДСКИХ ОКРУГОВ</t>
  </si>
  <si>
    <t>Другие вопросы в области охраны окружающей среды</t>
  </si>
  <si>
    <t>Охрана окружающей среды</t>
  </si>
  <si>
    <t>Охрана объектов растительного и животного мира и среды их обитания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</si>
  <si>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(1 16 01063)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</si>
  <si>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(1 16 01143)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</si>
  <si>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(1 16 01153)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</si>
  <si>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(1 16 01203)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</si>
  <si>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(1 16 02020)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</si>
  <si>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 (1 16 1010004)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</si>
  <si>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 (1 16 1012901)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</si>
  <si>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 1  января  2020  года (1 16 1012301)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</si>
  <si>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 (1 16 10031)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</si>
  <si>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 (1 16 10032)</t>
  </si>
  <si>
    <t xml:space="preserve">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 (1 16 01053)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</si>
  <si>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  (1 16 1106401)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</si>
  <si>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    (1 16 1105001)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</si>
  <si>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(1 16 01113)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</si>
  <si>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(1 16 01173)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</si>
  <si>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(1 16 01080)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</si>
  <si>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(1 16 01070)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</si>
  <si>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(1 16 01190)</t>
  </si>
  <si>
    <t>Налог на доходы физических лиц части суммы налога, превышающей 650 000 рублей, относящейся к части налоговой базы, превышающей 5 000 000 рублей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</si>
  <si>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</si>
  <si>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</si>
  <si>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</si>
  <si>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в связи  с  применением патентной системы налогообложения</t>
  </si>
  <si>
    <t>НАЛОГ НА ИМУЩЕСТВО</t>
  </si>
  <si>
    <t xml:space="preserve"> иные межбюджетные трансферты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</si>
  <si>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</si>
  <si>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 (1 16 01163)</t>
  </si>
  <si>
    <t>Обеспечение проведения выборов и референдумов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</si>
  <si>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 судьями, комиссиями по делам несовершеннолетних и защите их прав (1 16 01103)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</si>
  <si>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(1 16 01133)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</si>
  <si>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 (1 16 07000)</t>
  </si>
  <si>
    <t>Факт за аналогичный период 2021 г.</t>
  </si>
  <si>
    <t>На 01.01.2022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</si>
  <si>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      (1 16 01180)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</si>
  <si>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</si>
  <si>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Водное хозяйство</t>
  </si>
  <si>
    <t>Лесное хозяйство</t>
  </si>
  <si>
    <t>доходы от продажи квартир, находящихся в собственности городских округов</t>
  </si>
  <si>
    <t>на 01 октября 2022 года</t>
  </si>
  <si>
    <t>План за 9 месяцев 2022 г.</t>
  </si>
  <si>
    <t>На  01.10.2022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</si>
</sst>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 applyProtection="1">
      <alignment horizontal="left" vertical="justify" wrapText="1"/>
      <protection locked="0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Alignment="1" applyProtection="1">
      <alignment horizontal="justify"/>
      <protection locked="0"/>
    </xf>
    <xf numFmtId="0" fontId="4" fillId="0" borderId="10" xfId="0" applyFont="1" applyFill="1" applyBorder="1" applyAlignment="1" applyProtection="1">
      <alignment vertical="justify" wrapText="1"/>
      <protection locked="0"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5" fontId="2" fillId="0" borderId="0" xfId="0" applyNumberFormat="1" applyFont="1" applyFill="1" applyAlignment="1" applyProtection="1">
      <alignment/>
      <protection locked="0"/>
    </xf>
    <xf numFmtId="165" fontId="3" fillId="0" borderId="0" xfId="0" applyNumberFormat="1" applyFont="1" applyFill="1" applyAlignment="1" applyProtection="1">
      <alignment/>
      <protection locked="0"/>
    </xf>
    <xf numFmtId="164" fontId="4" fillId="0" borderId="10" xfId="0" applyNumberFormat="1" applyFont="1" applyFill="1" applyBorder="1" applyAlignment="1" applyProtection="1">
      <alignment horizontal="center" vertical="top" wrapText="1"/>
      <protection/>
    </xf>
    <xf numFmtId="16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10" xfId="0" applyNumberFormat="1" applyFont="1" applyFill="1" applyBorder="1" applyAlignment="1" applyProtection="1">
      <alignment horizontal="center" vertical="top" wrapText="1"/>
      <protection/>
    </xf>
    <xf numFmtId="164" fontId="4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65" fontId="3" fillId="0" borderId="10" xfId="0" applyNumberFormat="1" applyFont="1" applyFill="1" applyBorder="1" applyAlignment="1" applyProtection="1">
      <alignment vertical="top" wrapText="1"/>
      <protection locked="0"/>
    </xf>
    <xf numFmtId="164" fontId="3" fillId="0" borderId="10" xfId="0" applyNumberFormat="1" applyFont="1" applyFill="1" applyBorder="1" applyAlignment="1" applyProtection="1">
      <alignment vertical="top" wrapText="1"/>
      <protection locked="0"/>
    </xf>
    <xf numFmtId="164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165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 applyProtection="1">
      <alignment horizontal="center"/>
      <protection locked="0"/>
    </xf>
    <xf numFmtId="165" fontId="3" fillId="0" borderId="0" xfId="0" applyNumberFormat="1" applyFont="1" applyFill="1" applyBorder="1" applyAlignment="1">
      <alignment horizontal="right"/>
    </xf>
    <xf numFmtId="0" fontId="3" fillId="0" borderId="16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Alignment="1" applyProtection="1">
      <alignment horizontal="justify"/>
      <protection locked="0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3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 applyProtection="1">
      <alignment horizontal="center" vertical="top" wrapText="1"/>
      <protection/>
    </xf>
    <xf numFmtId="164" fontId="3" fillId="0" borderId="23" xfId="0" applyNumberFormat="1" applyFont="1" applyFill="1" applyBorder="1" applyAlignment="1" applyProtection="1">
      <alignment horizontal="center" vertical="top" wrapText="1"/>
      <protection/>
    </xf>
    <xf numFmtId="164" fontId="4" fillId="0" borderId="11" xfId="0" applyNumberFormat="1" applyFont="1" applyFill="1" applyBorder="1" applyAlignment="1">
      <alignment horizontal="center" vertical="top" wrapText="1"/>
    </xf>
    <xf numFmtId="164" fontId="4" fillId="0" borderId="23" xfId="0" applyNumberFormat="1" applyFont="1" applyFill="1" applyBorder="1" applyAlignment="1">
      <alignment horizontal="center" vertical="top" wrapText="1"/>
    </xf>
    <xf numFmtId="164" fontId="3" fillId="0" borderId="23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164" fontId="4" fillId="0" borderId="11" xfId="0" applyNumberFormat="1" applyFont="1" applyFill="1" applyBorder="1" applyAlignment="1" applyProtection="1">
      <alignment horizontal="center" vertical="top" wrapText="1"/>
      <protection/>
    </xf>
    <xf numFmtId="164" fontId="4" fillId="0" borderId="23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tabSelected="1" zoomScalePageLayoutView="0" workbookViewId="0" topLeftCell="A13">
      <selection activeCell="F133" sqref="F133"/>
    </sheetView>
  </sheetViews>
  <sheetFormatPr defaultColWidth="9.00390625" defaultRowHeight="12.75"/>
  <cols>
    <col min="1" max="1" width="44.875" style="21" customWidth="1"/>
    <col min="2" max="2" width="11.25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customWidth="1"/>
    <col min="7" max="7" width="12.00390625" style="22" customWidth="1"/>
    <col min="8" max="9" width="10.00390625" style="22" customWidth="1"/>
    <col min="10" max="13" width="9.125" style="21" customWidth="1"/>
    <col min="14" max="14" width="12.125" style="21" customWidth="1"/>
    <col min="15" max="16384" width="9.125" style="21" customWidth="1"/>
  </cols>
  <sheetData>
    <row r="1" spans="1:9" ht="23.25" customHeight="1">
      <c r="A1" s="61" t="s">
        <v>0</v>
      </c>
      <c r="B1" s="61"/>
      <c r="C1" s="61"/>
      <c r="D1" s="61"/>
      <c r="E1" s="61"/>
      <c r="F1" s="61"/>
      <c r="G1" s="61"/>
      <c r="H1" s="61"/>
      <c r="I1" s="50"/>
    </row>
    <row r="2" spans="1:9" ht="19.5" customHeight="1">
      <c r="A2" s="62" t="s">
        <v>152</v>
      </c>
      <c r="B2" s="62"/>
      <c r="C2" s="62"/>
      <c r="D2" s="62"/>
      <c r="E2" s="62"/>
      <c r="F2" s="62"/>
      <c r="G2" s="62"/>
      <c r="H2" s="62"/>
      <c r="I2" s="51"/>
    </row>
    <row r="3" spans="1:9" ht="5.25" customHeight="1" hidden="1">
      <c r="A3" s="63" t="s">
        <v>1</v>
      </c>
      <c r="B3" s="63"/>
      <c r="C3" s="63"/>
      <c r="D3" s="63"/>
      <c r="E3" s="63"/>
      <c r="F3" s="63"/>
      <c r="G3" s="63"/>
      <c r="H3" s="63"/>
      <c r="I3" s="52"/>
    </row>
    <row r="4" spans="1:9" ht="44.25" customHeight="1" thickBot="1">
      <c r="A4" s="40" t="s">
        <v>2</v>
      </c>
      <c r="B4" s="41" t="s">
        <v>3</v>
      </c>
      <c r="C4" s="41" t="s">
        <v>153</v>
      </c>
      <c r="D4" s="41" t="s">
        <v>76</v>
      </c>
      <c r="E4" s="41" t="s">
        <v>75</v>
      </c>
      <c r="F4" s="41" t="s">
        <v>77</v>
      </c>
      <c r="G4" s="41" t="s">
        <v>145</v>
      </c>
      <c r="H4" s="42" t="s">
        <v>74</v>
      </c>
      <c r="I4" s="41" t="s">
        <v>79</v>
      </c>
    </row>
    <row r="5" spans="1:9" ht="18" customHeight="1" thickBot="1">
      <c r="A5" s="43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5">
        <v>8</v>
      </c>
      <c r="I5" s="53">
        <v>9</v>
      </c>
    </row>
    <row r="6" spans="1:9" ht="24.75" customHeight="1">
      <c r="A6" s="64" t="s">
        <v>4</v>
      </c>
      <c r="B6" s="65"/>
      <c r="C6" s="65"/>
      <c r="D6" s="65"/>
      <c r="E6" s="65"/>
      <c r="F6" s="65"/>
      <c r="G6" s="65"/>
      <c r="H6" s="65"/>
      <c r="I6" s="66"/>
    </row>
    <row r="7" spans="1:9" ht="12.75">
      <c r="A7" s="5" t="s">
        <v>5</v>
      </c>
      <c r="B7" s="25">
        <f>B8+B9</f>
        <v>436924.4</v>
      </c>
      <c r="C7" s="25">
        <f>C8+C9</f>
        <v>313448.80000000005</v>
      </c>
      <c r="D7" s="25">
        <f>D8+D9</f>
        <v>325831.00000000006</v>
      </c>
      <c r="E7" s="25">
        <f>$D:$D/$B:$B*100</f>
        <v>74.57377065689168</v>
      </c>
      <c r="F7" s="25">
        <f>$D:$D/$C:$C*100</f>
        <v>103.95031022610392</v>
      </c>
      <c r="G7" s="25">
        <f>G8+G9</f>
        <v>304263.8</v>
      </c>
      <c r="H7" s="28">
        <f>$D:$D/$G:$G*100</f>
        <v>107.08832269892116</v>
      </c>
      <c r="I7" s="25">
        <f>I8+I9</f>
        <v>46086.4</v>
      </c>
    </row>
    <row r="8" spans="1:9" ht="25.5">
      <c r="A8" s="49" t="s">
        <v>6</v>
      </c>
      <c r="B8" s="26">
        <v>56910.7</v>
      </c>
      <c r="C8" s="26">
        <v>43910.7</v>
      </c>
      <c r="D8" s="26">
        <v>21694.9</v>
      </c>
      <c r="E8" s="25">
        <f>$D:$D/$B:$B*100</f>
        <v>38.12095089324152</v>
      </c>
      <c r="F8" s="25">
        <f>$D:$D/$C:$C*100</f>
        <v>49.40686438612913</v>
      </c>
      <c r="G8" s="26">
        <v>53435.6</v>
      </c>
      <c r="H8" s="28">
        <f>$D:$D/$G:$G*100</f>
        <v>40.600086833496775</v>
      </c>
      <c r="I8" s="26">
        <v>3040</v>
      </c>
    </row>
    <row r="9" spans="1:9" ht="12.75">
      <c r="A9" s="72" t="s">
        <v>78</v>
      </c>
      <c r="B9" s="69">
        <f>B11+B12+B13+B14+B15</f>
        <v>380013.7</v>
      </c>
      <c r="C9" s="69">
        <f>C11+C12+C13+C14+C15</f>
        <v>269538.10000000003</v>
      </c>
      <c r="D9" s="69">
        <f>D11+D12+D13+D14+D15</f>
        <v>304136.10000000003</v>
      </c>
      <c r="E9" s="74">
        <f>$D:$D/$B:$B*100</f>
        <v>80.03293039172009</v>
      </c>
      <c r="F9" s="69">
        <f>$D:$D/$C:$C*100</f>
        <v>112.83603319901714</v>
      </c>
      <c r="G9" s="69">
        <f>G11+G12+G13+G14+G15</f>
        <v>250828.2</v>
      </c>
      <c r="H9" s="67">
        <f>$D:$D/$G:$G*100</f>
        <v>121.25275387695642</v>
      </c>
      <c r="I9" s="69">
        <f>I11+I12+I13+I14+I15</f>
        <v>43046.4</v>
      </c>
    </row>
    <row r="10" spans="1:9" ht="12.75">
      <c r="A10" s="73"/>
      <c r="B10" s="70"/>
      <c r="C10" s="70"/>
      <c r="D10" s="70"/>
      <c r="E10" s="75"/>
      <c r="F10" s="71"/>
      <c r="G10" s="70"/>
      <c r="H10" s="68"/>
      <c r="I10" s="70"/>
    </row>
    <row r="11" spans="1:9" ht="51" customHeight="1">
      <c r="A11" s="1" t="s">
        <v>83</v>
      </c>
      <c r="B11" s="27">
        <v>363409.2</v>
      </c>
      <c r="C11" s="27">
        <v>255633</v>
      </c>
      <c r="D11" s="27">
        <v>287082.7</v>
      </c>
      <c r="E11" s="28">
        <f aca="true" t="shared" si="0" ref="E11:E24">$D:$D/$B:$B*100</f>
        <v>78.99709198336201</v>
      </c>
      <c r="F11" s="28">
        <f aca="true" t="shared" si="1" ref="F11:F24">$D:$D/$C:$C*100</f>
        <v>112.3026761020682</v>
      </c>
      <c r="G11" s="27">
        <v>237478.8</v>
      </c>
      <c r="H11" s="28">
        <f>$D:$D/$G:$G*100</f>
        <v>120.88771713517166</v>
      </c>
      <c r="I11" s="27">
        <v>41436.9</v>
      </c>
    </row>
    <row r="12" spans="1:9" ht="89.25">
      <c r="A12" s="2" t="s">
        <v>101</v>
      </c>
      <c r="B12" s="27">
        <v>1283.2</v>
      </c>
      <c r="C12" s="27">
        <v>1108</v>
      </c>
      <c r="D12" s="27">
        <v>925.6</v>
      </c>
      <c r="E12" s="28">
        <f t="shared" si="0"/>
        <v>72.13216957605985</v>
      </c>
      <c r="F12" s="28">
        <f t="shared" si="1"/>
        <v>83.53790613718411</v>
      </c>
      <c r="G12" s="27">
        <v>1077.6</v>
      </c>
      <c r="H12" s="28">
        <f>$D:$D/$G:$G*100</f>
        <v>85.89458054936898</v>
      </c>
      <c r="I12" s="27">
        <v>57.4</v>
      </c>
    </row>
    <row r="13" spans="1:9" ht="25.5">
      <c r="A13" s="3" t="s">
        <v>84</v>
      </c>
      <c r="B13" s="27">
        <v>2087.9</v>
      </c>
      <c r="C13" s="27">
        <v>1927.3</v>
      </c>
      <c r="D13" s="27">
        <v>3618.7</v>
      </c>
      <c r="E13" s="28">
        <f t="shared" si="0"/>
        <v>173.31768762871783</v>
      </c>
      <c r="F13" s="28">
        <f t="shared" si="1"/>
        <v>187.76007886680847</v>
      </c>
      <c r="G13" s="27">
        <v>1828.1</v>
      </c>
      <c r="H13" s="28">
        <f>$D:$D/$G:$G*100</f>
        <v>197.94868989661396</v>
      </c>
      <c r="I13" s="27">
        <v>395.7</v>
      </c>
    </row>
    <row r="14" spans="1:9" ht="65.25" customHeight="1">
      <c r="A14" s="6" t="s">
        <v>90</v>
      </c>
      <c r="B14" s="27">
        <v>11189.8</v>
      </c>
      <c r="C14" s="27">
        <v>9109.4</v>
      </c>
      <c r="D14" s="27">
        <v>11706.2</v>
      </c>
      <c r="E14" s="28">
        <f t="shared" si="0"/>
        <v>104.61491715669628</v>
      </c>
      <c r="F14" s="28">
        <f t="shared" si="1"/>
        <v>128.50681713394957</v>
      </c>
      <c r="G14" s="27">
        <v>8692</v>
      </c>
      <c r="H14" s="28">
        <f>$D:$D/$G:$G*100</f>
        <v>134.67786470317535</v>
      </c>
      <c r="I14" s="27">
        <v>944.3</v>
      </c>
    </row>
    <row r="15" spans="1:9" ht="48.75" customHeight="1">
      <c r="A15" s="37" t="s">
        <v>132</v>
      </c>
      <c r="B15" s="27">
        <v>2043.6</v>
      </c>
      <c r="C15" s="27">
        <v>1760.4</v>
      </c>
      <c r="D15" s="27">
        <v>802.9</v>
      </c>
      <c r="E15" s="28">
        <f t="shared" si="0"/>
        <v>39.288510471716585</v>
      </c>
      <c r="F15" s="28">
        <f t="shared" si="1"/>
        <v>45.608952510793</v>
      </c>
      <c r="G15" s="27">
        <v>1751.7</v>
      </c>
      <c r="H15" s="28">
        <f>$D:$D/$G:$G*100</f>
        <v>45.83547411086373</v>
      </c>
      <c r="I15" s="27">
        <v>212.1</v>
      </c>
    </row>
    <row r="16" spans="1:9" ht="39.75" customHeight="1">
      <c r="A16" s="20" t="s">
        <v>95</v>
      </c>
      <c r="B16" s="54">
        <f>B17+B18+B19+B20</f>
        <v>53309.5</v>
      </c>
      <c r="C16" s="54">
        <f>C17+C18+C19+C20</f>
        <v>39979.700000000004</v>
      </c>
      <c r="D16" s="54">
        <f>D17+D18+D19+D20</f>
        <v>45858</v>
      </c>
      <c r="E16" s="25">
        <f t="shared" si="0"/>
        <v>86.02219116667762</v>
      </c>
      <c r="F16" s="25">
        <f t="shared" si="1"/>
        <v>114.7032118800291</v>
      </c>
      <c r="G16" s="54">
        <f>G17+G18+G19+G20</f>
        <v>17052.1</v>
      </c>
      <c r="H16" s="28">
        <f aca="true" t="shared" si="2" ref="H16:H24">$D:$D/$G:$G*100</f>
        <v>268.9287536432463</v>
      </c>
      <c r="I16" s="54">
        <f>I17+I18+I19+I20</f>
        <v>6005.2</v>
      </c>
    </row>
    <row r="17" spans="1:9" ht="37.5" customHeight="1">
      <c r="A17" s="8" t="s">
        <v>96</v>
      </c>
      <c r="B17" s="27">
        <v>24102.9</v>
      </c>
      <c r="C17" s="27">
        <v>18075</v>
      </c>
      <c r="D17" s="27">
        <v>22422.3</v>
      </c>
      <c r="E17" s="28">
        <f t="shared" si="0"/>
        <v>93.02739504374992</v>
      </c>
      <c r="F17" s="28">
        <f t="shared" si="1"/>
        <v>124.05145228215768</v>
      </c>
      <c r="G17" s="27">
        <v>7734.4</v>
      </c>
      <c r="H17" s="28">
        <f t="shared" si="2"/>
        <v>289.9035477865122</v>
      </c>
      <c r="I17" s="27">
        <v>2864.2</v>
      </c>
    </row>
    <row r="18" spans="1:9" ht="56.25" customHeight="1">
      <c r="A18" s="8" t="s">
        <v>97</v>
      </c>
      <c r="B18" s="27">
        <v>133.4</v>
      </c>
      <c r="C18" s="27">
        <v>99.9</v>
      </c>
      <c r="D18" s="27">
        <v>126.8</v>
      </c>
      <c r="E18" s="28">
        <f t="shared" si="0"/>
        <v>95.05247376311844</v>
      </c>
      <c r="F18" s="28">
        <f t="shared" si="1"/>
        <v>126.92692692692691</v>
      </c>
      <c r="G18" s="27">
        <v>55.3</v>
      </c>
      <c r="H18" s="28">
        <f t="shared" si="2"/>
        <v>229.29475587703436</v>
      </c>
      <c r="I18" s="27">
        <v>13.8</v>
      </c>
    </row>
    <row r="19" spans="1:9" ht="55.5" customHeight="1">
      <c r="A19" s="8" t="s">
        <v>98</v>
      </c>
      <c r="B19" s="27">
        <v>32095.6</v>
      </c>
      <c r="C19" s="27">
        <v>24071.5</v>
      </c>
      <c r="D19" s="27">
        <v>25811.9</v>
      </c>
      <c r="E19" s="28">
        <f t="shared" si="0"/>
        <v>80.4219269931081</v>
      </c>
      <c r="F19" s="28">
        <f t="shared" si="1"/>
        <v>107.23012691356999</v>
      </c>
      <c r="G19" s="27">
        <v>10627.8</v>
      </c>
      <c r="H19" s="28">
        <f t="shared" si="2"/>
        <v>242.87152562148333</v>
      </c>
      <c r="I19" s="27">
        <v>3353.3</v>
      </c>
    </row>
    <row r="20" spans="1:9" ht="54" customHeight="1">
      <c r="A20" s="8" t="s">
        <v>99</v>
      </c>
      <c r="B20" s="27">
        <v>-3022.4</v>
      </c>
      <c r="C20" s="27">
        <v>-2266.7</v>
      </c>
      <c r="D20" s="27">
        <v>-2503</v>
      </c>
      <c r="E20" s="28">
        <f t="shared" si="0"/>
        <v>82.81498147167814</v>
      </c>
      <c r="F20" s="28">
        <f t="shared" si="1"/>
        <v>110.42484669343098</v>
      </c>
      <c r="G20" s="27">
        <v>-1365.4</v>
      </c>
      <c r="H20" s="28">
        <f t="shared" si="2"/>
        <v>183.3162443240076</v>
      </c>
      <c r="I20" s="27">
        <v>-226.1</v>
      </c>
    </row>
    <row r="21" spans="1:9" ht="12.75">
      <c r="A21" s="7" t="s">
        <v>8</v>
      </c>
      <c r="B21" s="54">
        <f>B22+B26+B27+B28</f>
        <v>111376.1</v>
      </c>
      <c r="C21" s="54">
        <f>C22+C26+C27+C28</f>
        <v>83376.1</v>
      </c>
      <c r="D21" s="54">
        <f>D22+D26+D27+D28</f>
        <v>79570.4</v>
      </c>
      <c r="E21" s="25">
        <f t="shared" si="0"/>
        <v>71.44297564737856</v>
      </c>
      <c r="F21" s="25">
        <f t="shared" si="1"/>
        <v>95.43550250011693</v>
      </c>
      <c r="G21" s="54">
        <f>G22+G26+G27+G28</f>
        <v>78588.8</v>
      </c>
      <c r="H21" s="28">
        <f t="shared" si="2"/>
        <v>101.24903294108066</v>
      </c>
      <c r="I21" s="54">
        <f>I22+I26+I27+I28</f>
        <v>4344.799999999999</v>
      </c>
    </row>
    <row r="22" spans="1:9" ht="27.75" customHeight="1">
      <c r="A22" s="38" t="s">
        <v>133</v>
      </c>
      <c r="B22" s="54">
        <f>SUM(B23:B24)</f>
        <v>91200</v>
      </c>
      <c r="C22" s="54">
        <f>SUM(C23:C24)</f>
        <v>69050</v>
      </c>
      <c r="D22" s="54">
        <f>SUM(D23:D25)</f>
        <v>66272.7</v>
      </c>
      <c r="E22" s="28">
        <f t="shared" si="0"/>
        <v>72.66743421052631</v>
      </c>
      <c r="F22" s="28">
        <f t="shared" si="1"/>
        <v>95.97784214337436</v>
      </c>
      <c r="G22" s="54">
        <f>SUM(G23:G25)</f>
        <v>59708.9</v>
      </c>
      <c r="H22" s="25">
        <f t="shared" si="2"/>
        <v>110.99300104339554</v>
      </c>
      <c r="I22" s="54">
        <f>SUM(I23:I25)</f>
        <v>2903</v>
      </c>
    </row>
    <row r="23" spans="1:9" ht="27.75" customHeight="1">
      <c r="A23" s="3" t="s">
        <v>134</v>
      </c>
      <c r="B23" s="27">
        <v>54720</v>
      </c>
      <c r="C23" s="27">
        <v>39520</v>
      </c>
      <c r="D23" s="27">
        <v>38237.8</v>
      </c>
      <c r="E23" s="28">
        <f t="shared" si="0"/>
        <v>69.87902046783626</v>
      </c>
      <c r="F23" s="28">
        <f t="shared" si="1"/>
        <v>96.75556680161944</v>
      </c>
      <c r="G23" s="27">
        <v>35599.4</v>
      </c>
      <c r="H23" s="28">
        <f t="shared" si="2"/>
        <v>107.41136086563256</v>
      </c>
      <c r="I23" s="27">
        <v>2043.3</v>
      </c>
    </row>
    <row r="24" spans="1:9" ht="42.75" customHeight="1">
      <c r="A24" s="39" t="s">
        <v>135</v>
      </c>
      <c r="B24" s="27">
        <v>36480</v>
      </c>
      <c r="C24" s="27">
        <v>29530</v>
      </c>
      <c r="D24" s="27">
        <v>28033.5</v>
      </c>
      <c r="E24" s="28">
        <f t="shared" si="0"/>
        <v>76.84621710526316</v>
      </c>
      <c r="F24" s="28">
        <f t="shared" si="1"/>
        <v>94.93227226549273</v>
      </c>
      <c r="G24" s="27">
        <v>24109.5</v>
      </c>
      <c r="H24" s="28">
        <f t="shared" si="2"/>
        <v>116.27574192745598</v>
      </c>
      <c r="I24" s="27">
        <v>858</v>
      </c>
    </row>
    <row r="25" spans="1:9" ht="42.75" customHeight="1">
      <c r="A25" s="39" t="s">
        <v>148</v>
      </c>
      <c r="B25" s="27">
        <v>0</v>
      </c>
      <c r="C25" s="27">
        <v>0</v>
      </c>
      <c r="D25" s="27">
        <v>1.4</v>
      </c>
      <c r="E25" s="28">
        <v>0</v>
      </c>
      <c r="F25" s="28">
        <v>0</v>
      </c>
      <c r="G25" s="27">
        <v>0</v>
      </c>
      <c r="H25" s="28">
        <v>0</v>
      </c>
      <c r="I25" s="27">
        <v>1.7</v>
      </c>
    </row>
    <row r="26" spans="1:9" ht="12.75">
      <c r="A26" s="3" t="s">
        <v>9</v>
      </c>
      <c r="B26" s="27">
        <v>123.6</v>
      </c>
      <c r="C26" s="27">
        <v>123.6</v>
      </c>
      <c r="D26" s="27">
        <v>350.4</v>
      </c>
      <c r="E26" s="28">
        <f aca="true" t="shared" si="3" ref="E26:E35">$D:$D/$B:$B*100</f>
        <v>283.49514563106794</v>
      </c>
      <c r="F26" s="28">
        <f>$D:$D/$C:$C*100</f>
        <v>283.49514563106794</v>
      </c>
      <c r="G26" s="27">
        <v>7533.9</v>
      </c>
      <c r="H26" s="28">
        <f>$D:$D/$G:$G*100</f>
        <v>4.650977581332377</v>
      </c>
      <c r="I26" s="27">
        <v>23.6</v>
      </c>
    </row>
    <row r="27" spans="1:9" ht="12.75">
      <c r="A27" s="3" t="s">
        <v>10</v>
      </c>
      <c r="B27" s="27">
        <v>33.5</v>
      </c>
      <c r="C27" s="27">
        <v>33.5</v>
      </c>
      <c r="D27" s="27">
        <v>184.7</v>
      </c>
      <c r="E27" s="28">
        <f t="shared" si="3"/>
        <v>551.3432835820895</v>
      </c>
      <c r="F27" s="28">
        <f>$D:$D/$C:$C*100</f>
        <v>551.3432835820895</v>
      </c>
      <c r="G27" s="27">
        <v>33.5</v>
      </c>
      <c r="H27" s="28">
        <v>0</v>
      </c>
      <c r="I27" s="27">
        <v>151.1</v>
      </c>
    </row>
    <row r="28" spans="1:9" ht="25.5">
      <c r="A28" s="3" t="s">
        <v>136</v>
      </c>
      <c r="B28" s="27">
        <v>20019</v>
      </c>
      <c r="C28" s="27">
        <v>14169</v>
      </c>
      <c r="D28" s="27">
        <v>12762.6</v>
      </c>
      <c r="E28" s="28">
        <f t="shared" si="3"/>
        <v>63.752435186572754</v>
      </c>
      <c r="F28" s="28">
        <f aca="true" t="shared" si="4" ref="F28:F35">$D:$D/$C:$C*100</f>
        <v>90.07410544145671</v>
      </c>
      <c r="G28" s="27">
        <v>11312.5</v>
      </c>
      <c r="H28" s="28">
        <f aca="true" t="shared" si="5" ref="H28:H35">$D:$D/$G:$G*100</f>
        <v>112.8185635359116</v>
      </c>
      <c r="I28" s="27">
        <v>1267.1</v>
      </c>
    </row>
    <row r="29" spans="1:9" ht="12.75">
      <c r="A29" s="7" t="s">
        <v>137</v>
      </c>
      <c r="B29" s="26">
        <f>SUM(B30+B31)</f>
        <v>35177.399999999994</v>
      </c>
      <c r="C29" s="26">
        <f>SUM(C30+C31)</f>
        <v>15246.8</v>
      </c>
      <c r="D29" s="26">
        <f>SUM(D30+D31)</f>
        <v>15617.7</v>
      </c>
      <c r="E29" s="25">
        <f t="shared" si="3"/>
        <v>44.39697078237733</v>
      </c>
      <c r="F29" s="25">
        <f t="shared" si="4"/>
        <v>102.43264160348402</v>
      </c>
      <c r="G29" s="26">
        <f>SUM(G30+G31)</f>
        <v>12364.400000000001</v>
      </c>
      <c r="H29" s="28">
        <f t="shared" si="5"/>
        <v>126.31183073986605</v>
      </c>
      <c r="I29" s="26">
        <f>SUM(I30+I31)</f>
        <v>2042.5</v>
      </c>
    </row>
    <row r="30" spans="1:9" ht="12.75">
      <c r="A30" s="3" t="s">
        <v>11</v>
      </c>
      <c r="B30" s="27">
        <v>21150.6</v>
      </c>
      <c r="C30" s="27">
        <v>7050</v>
      </c>
      <c r="D30" s="27">
        <v>7396.1</v>
      </c>
      <c r="E30" s="28">
        <f t="shared" si="3"/>
        <v>34.968747931500765</v>
      </c>
      <c r="F30" s="28">
        <f t="shared" si="4"/>
        <v>104.90921985815605</v>
      </c>
      <c r="G30" s="27">
        <v>4269.8</v>
      </c>
      <c r="H30" s="28">
        <f t="shared" si="5"/>
        <v>173.2188861304979</v>
      </c>
      <c r="I30" s="27">
        <v>1424.7</v>
      </c>
    </row>
    <row r="31" spans="1:9" ht="12.75">
      <c r="A31" s="7" t="s">
        <v>105</v>
      </c>
      <c r="B31" s="26">
        <f aca="true" t="shared" si="6" ref="B31:G31">SUM(B32:B33)</f>
        <v>14026.8</v>
      </c>
      <c r="C31" s="26">
        <f>SUM(C32:C33)</f>
        <v>8196.8</v>
      </c>
      <c r="D31" s="26">
        <f t="shared" si="6"/>
        <v>8221.6</v>
      </c>
      <c r="E31" s="25">
        <f t="shared" si="3"/>
        <v>58.6135112784099</v>
      </c>
      <c r="F31" s="25">
        <f t="shared" si="4"/>
        <v>100.3025570954519</v>
      </c>
      <c r="G31" s="26">
        <f t="shared" si="6"/>
        <v>8094.6</v>
      </c>
      <c r="H31" s="28">
        <f t="shared" si="5"/>
        <v>101.56894719936749</v>
      </c>
      <c r="I31" s="26">
        <f>SUM(I32:I33)</f>
        <v>617.8</v>
      </c>
    </row>
    <row r="32" spans="1:9" ht="12.75">
      <c r="A32" s="3" t="s">
        <v>103</v>
      </c>
      <c r="B32" s="27">
        <v>9010</v>
      </c>
      <c r="C32" s="27">
        <v>7110</v>
      </c>
      <c r="D32" s="27">
        <v>7040.5</v>
      </c>
      <c r="E32" s="28">
        <f t="shared" si="3"/>
        <v>78.14095449500556</v>
      </c>
      <c r="F32" s="28">
        <f t="shared" si="4"/>
        <v>99.0225035161744</v>
      </c>
      <c r="G32" s="27">
        <v>6768.1</v>
      </c>
      <c r="H32" s="28">
        <f t="shared" si="5"/>
        <v>104.02476322749368</v>
      </c>
      <c r="I32" s="27">
        <v>205.4</v>
      </c>
    </row>
    <row r="33" spans="1:9" ht="12.75">
      <c r="A33" s="3" t="s">
        <v>104</v>
      </c>
      <c r="B33" s="27">
        <v>5016.8</v>
      </c>
      <c r="C33" s="27">
        <v>1086.8</v>
      </c>
      <c r="D33" s="27">
        <v>1181.1</v>
      </c>
      <c r="E33" s="28">
        <f t="shared" si="3"/>
        <v>23.54289586987721</v>
      </c>
      <c r="F33" s="28">
        <f t="shared" si="4"/>
        <v>108.67684946632315</v>
      </c>
      <c r="G33" s="27">
        <v>1326.5</v>
      </c>
      <c r="H33" s="28">
        <f t="shared" si="5"/>
        <v>89.0388239728609</v>
      </c>
      <c r="I33" s="27">
        <v>412.4</v>
      </c>
    </row>
    <row r="34" spans="1:9" ht="12.75">
      <c r="A34" s="5" t="s">
        <v>12</v>
      </c>
      <c r="B34" s="54">
        <f>SUM(B35,B37,B38)</f>
        <v>11980</v>
      </c>
      <c r="C34" s="54">
        <f>SUM(C35,C37,C38)</f>
        <v>9249.8</v>
      </c>
      <c r="D34" s="54">
        <f>SUM(D35,D37,D38)</f>
        <v>10688.3</v>
      </c>
      <c r="E34" s="25">
        <f t="shared" si="3"/>
        <v>89.21786310517528</v>
      </c>
      <c r="F34" s="25">
        <f t="shared" si="4"/>
        <v>115.5516876040563</v>
      </c>
      <c r="G34" s="54">
        <f>SUM(G35,G37,G38)</f>
        <v>8157.2</v>
      </c>
      <c r="H34" s="28">
        <f t="shared" si="5"/>
        <v>131.02902956896975</v>
      </c>
      <c r="I34" s="54">
        <f>SUM(I35,I37,I38)</f>
        <v>1450.7</v>
      </c>
    </row>
    <row r="35" spans="1:9" ht="24.75" customHeight="1">
      <c r="A35" s="3" t="s">
        <v>13</v>
      </c>
      <c r="B35" s="27">
        <v>11870</v>
      </c>
      <c r="C35" s="27">
        <v>9170</v>
      </c>
      <c r="D35" s="27">
        <v>10594.5</v>
      </c>
      <c r="E35" s="28">
        <f t="shared" si="3"/>
        <v>89.25442291491154</v>
      </c>
      <c r="F35" s="28">
        <f t="shared" si="4"/>
        <v>115.53435114503816</v>
      </c>
      <c r="G35" s="27">
        <v>8058.4</v>
      </c>
      <c r="H35" s="28">
        <f t="shared" si="5"/>
        <v>131.47150799166087</v>
      </c>
      <c r="I35" s="27">
        <v>1444.3</v>
      </c>
    </row>
    <row r="36" spans="1:9" ht="12.75" customHeight="1" hidden="1">
      <c r="A36" s="4" t="s">
        <v>91</v>
      </c>
      <c r="B36" s="27"/>
      <c r="C36" s="27"/>
      <c r="D36" s="27"/>
      <c r="E36" s="28"/>
      <c r="F36" s="28"/>
      <c r="G36" s="27"/>
      <c r="H36" s="28"/>
      <c r="I36" s="27"/>
    </row>
    <row r="37" spans="1:9" ht="27" customHeight="1">
      <c r="A37" s="3" t="s">
        <v>14</v>
      </c>
      <c r="B37" s="27">
        <v>110</v>
      </c>
      <c r="C37" s="27">
        <v>79.8</v>
      </c>
      <c r="D37" s="27">
        <v>65</v>
      </c>
      <c r="E37" s="28">
        <f>$D:$D/$B:$B*100</f>
        <v>59.09090909090909</v>
      </c>
      <c r="F37" s="28">
        <f>$D:$D/$C:$C*100</f>
        <v>81.45363408521304</v>
      </c>
      <c r="G37" s="27">
        <v>70</v>
      </c>
      <c r="H37" s="28">
        <v>0</v>
      </c>
      <c r="I37" s="27">
        <v>0</v>
      </c>
    </row>
    <row r="38" spans="1:9" ht="72" customHeight="1">
      <c r="A38" s="3" t="s">
        <v>139</v>
      </c>
      <c r="B38" s="27">
        <v>0</v>
      </c>
      <c r="C38" s="27">
        <v>0</v>
      </c>
      <c r="D38" s="27">
        <v>28.8</v>
      </c>
      <c r="E38" s="28">
        <v>0</v>
      </c>
      <c r="F38" s="28">
        <v>0</v>
      </c>
      <c r="G38" s="27">
        <v>28.8</v>
      </c>
      <c r="H38" s="28">
        <v>0</v>
      </c>
      <c r="I38" s="27">
        <v>6.4</v>
      </c>
    </row>
    <row r="39" spans="1:9" ht="25.5">
      <c r="A39" s="7" t="s">
        <v>15</v>
      </c>
      <c r="B39" s="54">
        <f>$40:$40+$41:$41</f>
        <v>0</v>
      </c>
      <c r="C39" s="54">
        <f>$40:$40+$41:$41</f>
        <v>0</v>
      </c>
      <c r="D39" s="54">
        <f>$40:$40+$41:$41</f>
        <v>-0.2</v>
      </c>
      <c r="E39" s="25">
        <v>0</v>
      </c>
      <c r="F39" s="25">
        <v>0</v>
      </c>
      <c r="G39" s="54">
        <f>$40:$40+$41:$41</f>
        <v>0.7</v>
      </c>
      <c r="H39" s="28">
        <v>0</v>
      </c>
      <c r="I39" s="54">
        <f>$40:$40+$41:$41</f>
        <v>0</v>
      </c>
    </row>
    <row r="40" spans="1:9" ht="25.5">
      <c r="A40" s="3" t="s">
        <v>16</v>
      </c>
      <c r="B40" s="27">
        <v>0</v>
      </c>
      <c r="C40" s="27">
        <v>0</v>
      </c>
      <c r="D40" s="27">
        <v>-0.2</v>
      </c>
      <c r="E40" s="28">
        <v>0</v>
      </c>
      <c r="F40" s="28">
        <v>0</v>
      </c>
      <c r="G40" s="27">
        <v>0.7</v>
      </c>
      <c r="H40" s="28">
        <v>0</v>
      </c>
      <c r="I40" s="27">
        <v>0</v>
      </c>
    </row>
    <row r="41" spans="1:9" ht="25.5">
      <c r="A41" s="3" t="s">
        <v>17</v>
      </c>
      <c r="B41" s="27">
        <v>0</v>
      </c>
      <c r="C41" s="27">
        <v>0</v>
      </c>
      <c r="D41" s="27">
        <v>0</v>
      </c>
      <c r="E41" s="28">
        <v>0</v>
      </c>
      <c r="F41" s="28">
        <v>0</v>
      </c>
      <c r="G41" s="27">
        <v>0</v>
      </c>
      <c r="H41" s="28">
        <v>0</v>
      </c>
      <c r="I41" s="27">
        <v>0</v>
      </c>
    </row>
    <row r="42" spans="1:9" ht="38.25">
      <c r="A42" s="7" t="s">
        <v>18</v>
      </c>
      <c r="B42" s="54">
        <f>$43:$43+$44:$44+$46:$46+B45</f>
        <v>80476.7</v>
      </c>
      <c r="C42" s="54">
        <f>$43:$43+$44:$44+$46:$46+C45</f>
        <v>66676.7</v>
      </c>
      <c r="D42" s="54">
        <f>SUM(D43:D46)</f>
        <v>75933.1</v>
      </c>
      <c r="E42" s="25">
        <f aca="true" t="shared" si="7" ref="E42:E47">$D:$D/$B:$B*100</f>
        <v>94.35414225483899</v>
      </c>
      <c r="F42" s="25">
        <f>$D:$D/$C:$C*100</f>
        <v>113.88251068214234</v>
      </c>
      <c r="G42" s="54">
        <f>$43:$43+$44:$44+$46:$46+G45</f>
        <v>65724.4</v>
      </c>
      <c r="H42" s="28">
        <f>$D:$D/$G:$G*100</f>
        <v>115.53258759304003</v>
      </c>
      <c r="I42" s="54">
        <f>SUM(I43:I46)</f>
        <v>15119.400000000001</v>
      </c>
    </row>
    <row r="43" spans="1:9" ht="76.5">
      <c r="A43" s="4" t="s">
        <v>85</v>
      </c>
      <c r="B43" s="27">
        <v>51700</v>
      </c>
      <c r="C43" s="27">
        <v>44400</v>
      </c>
      <c r="D43" s="27">
        <v>51746.2</v>
      </c>
      <c r="E43" s="28">
        <f t="shared" si="7"/>
        <v>100.08936170212766</v>
      </c>
      <c r="F43" s="28">
        <f>$D:$D/$C:$C*100</f>
        <v>116.54549549549549</v>
      </c>
      <c r="G43" s="27">
        <v>41569.7</v>
      </c>
      <c r="H43" s="28">
        <f>$D:$D/$G:$G*100</f>
        <v>124.48057118526235</v>
      </c>
      <c r="I43" s="27">
        <v>12842.7</v>
      </c>
    </row>
    <row r="44" spans="1:9" ht="38.25">
      <c r="A44" s="3" t="s">
        <v>109</v>
      </c>
      <c r="B44" s="27">
        <v>20220</v>
      </c>
      <c r="C44" s="27">
        <v>15520</v>
      </c>
      <c r="D44" s="27">
        <v>17125.4</v>
      </c>
      <c r="E44" s="28">
        <f t="shared" si="7"/>
        <v>84.69535113748763</v>
      </c>
      <c r="F44" s="28">
        <f>$D:$D/$C:$C*100</f>
        <v>110.34407216494846</v>
      </c>
      <c r="G44" s="27">
        <v>17469.1</v>
      </c>
      <c r="H44" s="28">
        <f>$D:$D/$G:$G*100</f>
        <v>98.03252600305684</v>
      </c>
      <c r="I44" s="27">
        <v>1528.5</v>
      </c>
    </row>
    <row r="45" spans="1:9" ht="38.25">
      <c r="A45" s="4" t="s">
        <v>80</v>
      </c>
      <c r="B45" s="27">
        <v>8550</v>
      </c>
      <c r="C45" s="27">
        <v>6750</v>
      </c>
      <c r="D45" s="27">
        <v>7049.9</v>
      </c>
      <c r="E45" s="28">
        <f t="shared" si="7"/>
        <v>82.45497076023392</v>
      </c>
      <c r="F45" s="28">
        <f>$D:$D/$C:$C*100</f>
        <v>104.44296296296297</v>
      </c>
      <c r="G45" s="27">
        <v>6678.9</v>
      </c>
      <c r="H45" s="28">
        <f>$D:$D/$G:$G*100</f>
        <v>105.55480692928477</v>
      </c>
      <c r="I45" s="27">
        <v>748.2</v>
      </c>
    </row>
    <row r="46" spans="1:9" ht="12.75">
      <c r="A46" s="3" t="s">
        <v>19</v>
      </c>
      <c r="B46" s="27">
        <v>6.7</v>
      </c>
      <c r="C46" s="27">
        <v>6.7</v>
      </c>
      <c r="D46" s="27">
        <v>11.6</v>
      </c>
      <c r="E46" s="28">
        <f t="shared" si="7"/>
        <v>173.13432835820893</v>
      </c>
      <c r="F46" s="28">
        <v>0</v>
      </c>
      <c r="G46" s="27">
        <v>6.7</v>
      </c>
      <c r="H46" s="28">
        <v>0</v>
      </c>
      <c r="I46" s="27">
        <v>0</v>
      </c>
    </row>
    <row r="47" spans="1:9" ht="25.5">
      <c r="A47" s="49" t="s">
        <v>20</v>
      </c>
      <c r="B47" s="26">
        <v>8094.5</v>
      </c>
      <c r="C47" s="26">
        <v>6527.5</v>
      </c>
      <c r="D47" s="26">
        <v>13708.3</v>
      </c>
      <c r="E47" s="25">
        <f t="shared" si="7"/>
        <v>169.35326456235714</v>
      </c>
      <c r="F47" s="25">
        <f>$D:$D/$C:$C*100</f>
        <v>210.0084258904634</v>
      </c>
      <c r="G47" s="26">
        <v>5485.4</v>
      </c>
      <c r="H47" s="28">
        <f>$D:$D/$G:$G*100</f>
        <v>249.9052029022496</v>
      </c>
      <c r="I47" s="26">
        <v>38.5</v>
      </c>
    </row>
    <row r="48" spans="1:9" ht="25.5">
      <c r="A48" s="46" t="s">
        <v>86</v>
      </c>
      <c r="B48" s="26">
        <v>0</v>
      </c>
      <c r="C48" s="26">
        <v>0</v>
      </c>
      <c r="D48" s="26">
        <v>0</v>
      </c>
      <c r="E48" s="25">
        <v>0</v>
      </c>
      <c r="F48" s="25">
        <v>0</v>
      </c>
      <c r="G48" s="26">
        <v>0</v>
      </c>
      <c r="H48" s="28">
        <v>0</v>
      </c>
      <c r="I48" s="26">
        <v>0</v>
      </c>
    </row>
    <row r="49" spans="1:9" ht="51">
      <c r="A49" s="46" t="s">
        <v>102</v>
      </c>
      <c r="B49" s="26">
        <v>437.3</v>
      </c>
      <c r="C49" s="26">
        <v>325.3</v>
      </c>
      <c r="D49" s="26">
        <v>327.1</v>
      </c>
      <c r="E49" s="25">
        <f>$D:$D/$B:$B*100</f>
        <v>74.79990852961355</v>
      </c>
      <c r="F49" s="25">
        <f>$D:$D/$C:$C*100</f>
        <v>100.55333538272365</v>
      </c>
      <c r="G49" s="26">
        <v>348</v>
      </c>
      <c r="H49" s="28">
        <f>$D:$D/$G:$G*100</f>
        <v>93.99425287356323</v>
      </c>
      <c r="I49" s="26">
        <v>34.7</v>
      </c>
    </row>
    <row r="50" spans="1:9" ht="25.5">
      <c r="A50" s="46" t="s">
        <v>87</v>
      </c>
      <c r="B50" s="26">
        <v>1324</v>
      </c>
      <c r="C50" s="26">
        <v>1175</v>
      </c>
      <c r="D50" s="26">
        <v>4100.1</v>
      </c>
      <c r="E50" s="25">
        <f>$D:$D/$B:$B*100</f>
        <v>309.6752265861027</v>
      </c>
      <c r="F50" s="25">
        <f>$D:$D/$C:$C*100</f>
        <v>348.9446808510638</v>
      </c>
      <c r="G50" s="26">
        <v>1955.3</v>
      </c>
      <c r="H50" s="28">
        <f>$D:$D/$G:$G*100</f>
        <v>209.6916074259705</v>
      </c>
      <c r="I50" s="26">
        <v>460.8</v>
      </c>
    </row>
    <row r="51" spans="1:9" ht="25.5">
      <c r="A51" s="7" t="s">
        <v>21</v>
      </c>
      <c r="B51" s="54">
        <f>$52:$52+$53:$53+$54:$54</f>
        <v>11380</v>
      </c>
      <c r="C51" s="54">
        <f>$52:$52+$53:$53+$54:$54</f>
        <v>9450</v>
      </c>
      <c r="D51" s="54">
        <f>$52:$52+$53:$53+$54:$54</f>
        <v>14816.2</v>
      </c>
      <c r="E51" s="25">
        <f>$D:$D/$B:$B*100</f>
        <v>130.195079086116</v>
      </c>
      <c r="F51" s="25">
        <f>$D:$D/$C:$C*100</f>
        <v>156.78518518518518</v>
      </c>
      <c r="G51" s="54">
        <f>$52:$52+$53:$53+$54:$54</f>
        <v>11347.6</v>
      </c>
      <c r="H51" s="28">
        <f>$D:$D/$G:$G*100</f>
        <v>130.5668158905848</v>
      </c>
      <c r="I51" s="54">
        <f>$52:$52+$53:$53+$54:$54</f>
        <v>1870.1</v>
      </c>
    </row>
    <row r="52" spans="1:9" ht="30" customHeight="1">
      <c r="A52" s="3" t="s">
        <v>151</v>
      </c>
      <c r="B52" s="55">
        <v>0</v>
      </c>
      <c r="C52" s="55">
        <v>0</v>
      </c>
      <c r="D52" s="55">
        <v>2608</v>
      </c>
      <c r="E52" s="28">
        <v>0</v>
      </c>
      <c r="F52" s="28">
        <v>0</v>
      </c>
      <c r="G52" s="55">
        <v>0</v>
      </c>
      <c r="H52" s="28">
        <v>0</v>
      </c>
      <c r="I52" s="55">
        <v>772</v>
      </c>
    </row>
    <row r="53" spans="1:9" ht="38.25">
      <c r="A53" s="3" t="s">
        <v>22</v>
      </c>
      <c r="B53" s="27">
        <v>8980</v>
      </c>
      <c r="C53" s="27">
        <v>7500</v>
      </c>
      <c r="D53" s="27">
        <v>9192.9</v>
      </c>
      <c r="E53" s="28">
        <f aca="true" t="shared" si="8" ref="E53:E59">$D:$D/$B:$B*100</f>
        <v>102.3708240534521</v>
      </c>
      <c r="F53" s="28">
        <f aca="true" t="shared" si="9" ref="F53:F59">$D:$D/$C:$C*100</f>
        <v>122.57199999999999</v>
      </c>
      <c r="G53" s="27">
        <v>9259.7</v>
      </c>
      <c r="H53" s="28">
        <f aca="true" t="shared" si="10" ref="H53:H59">$D:$D/$G:$G*100</f>
        <v>99.27859433890946</v>
      </c>
      <c r="I53" s="27">
        <v>812.1</v>
      </c>
    </row>
    <row r="54" spans="1:9" ht="14.25" customHeight="1">
      <c r="A54" s="3" t="s">
        <v>23</v>
      </c>
      <c r="B54" s="27">
        <v>2400</v>
      </c>
      <c r="C54" s="27">
        <v>1950</v>
      </c>
      <c r="D54" s="27">
        <v>3015.3</v>
      </c>
      <c r="E54" s="28">
        <f t="shared" si="8"/>
        <v>125.6375</v>
      </c>
      <c r="F54" s="28">
        <f t="shared" si="9"/>
        <v>154.63076923076923</v>
      </c>
      <c r="G54" s="27">
        <v>2087.9</v>
      </c>
      <c r="H54" s="28">
        <f t="shared" si="10"/>
        <v>144.41783610326164</v>
      </c>
      <c r="I54" s="27">
        <v>286</v>
      </c>
    </row>
    <row r="55" spans="1:9" ht="12.75">
      <c r="A55" s="49" t="s">
        <v>24</v>
      </c>
      <c r="B55" s="54">
        <f>SUM(B56:B78)</f>
        <v>4088</v>
      </c>
      <c r="C55" s="54">
        <f>SUM(C56:C78)</f>
        <v>2959</v>
      </c>
      <c r="D55" s="54">
        <f>SUM(D56:D78)</f>
        <v>3120.7000000000003</v>
      </c>
      <c r="E55" s="25">
        <f t="shared" si="8"/>
        <v>76.3380626223092</v>
      </c>
      <c r="F55" s="25">
        <f t="shared" si="9"/>
        <v>105.4646840148699</v>
      </c>
      <c r="G55" s="54">
        <f>SUM(G56:G78)</f>
        <v>5108.4</v>
      </c>
      <c r="H55" s="28">
        <f t="shared" si="10"/>
        <v>61.08957795004307</v>
      </c>
      <c r="I55" s="54">
        <f>SUM(I56:I78)</f>
        <v>783.9000000000001</v>
      </c>
    </row>
    <row r="56" spans="1:9" ht="63.75">
      <c r="A56" s="3" t="s">
        <v>124</v>
      </c>
      <c r="B56" s="55">
        <v>74.8</v>
      </c>
      <c r="C56" s="55">
        <v>51.6</v>
      </c>
      <c r="D56" s="55">
        <v>23.8</v>
      </c>
      <c r="E56" s="28">
        <f t="shared" si="8"/>
        <v>31.818181818181817</v>
      </c>
      <c r="F56" s="28">
        <f t="shared" si="9"/>
        <v>46.12403100775194</v>
      </c>
      <c r="G56" s="55">
        <v>100.6</v>
      </c>
      <c r="H56" s="28">
        <f t="shared" si="10"/>
        <v>23.658051689860837</v>
      </c>
      <c r="I56" s="55">
        <v>5.3</v>
      </c>
    </row>
    <row r="57" spans="1:9" ht="107.25" customHeight="1">
      <c r="A57" s="3" t="s">
        <v>114</v>
      </c>
      <c r="B57" s="27">
        <v>156.1</v>
      </c>
      <c r="C57" s="27">
        <v>124.1</v>
      </c>
      <c r="D57" s="27">
        <v>248.6</v>
      </c>
      <c r="E57" s="28">
        <f t="shared" si="8"/>
        <v>159.25688661114668</v>
      </c>
      <c r="F57" s="28">
        <f t="shared" si="9"/>
        <v>200.32232070910555</v>
      </c>
      <c r="G57" s="27">
        <v>165.1</v>
      </c>
      <c r="H57" s="28">
        <f t="shared" si="10"/>
        <v>150.5754088431254</v>
      </c>
      <c r="I57" s="27">
        <v>29.2</v>
      </c>
    </row>
    <row r="58" spans="1:9" ht="87" customHeight="1">
      <c r="A58" s="3" t="s">
        <v>130</v>
      </c>
      <c r="B58" s="27">
        <v>46.2</v>
      </c>
      <c r="C58" s="27">
        <v>34.7</v>
      </c>
      <c r="D58" s="27">
        <v>32.3</v>
      </c>
      <c r="E58" s="28">
        <f t="shared" si="8"/>
        <v>69.9134199134199</v>
      </c>
      <c r="F58" s="28">
        <f t="shared" si="9"/>
        <v>93.08357348703169</v>
      </c>
      <c r="G58" s="27">
        <v>33.1</v>
      </c>
      <c r="H58" s="28">
        <f t="shared" si="10"/>
        <v>97.58308157099697</v>
      </c>
      <c r="I58" s="27">
        <v>3.1</v>
      </c>
    </row>
    <row r="59" spans="1:9" ht="94.5" customHeight="1">
      <c r="A59" s="3" t="s">
        <v>129</v>
      </c>
      <c r="B59" s="27">
        <v>570</v>
      </c>
      <c r="C59" s="27">
        <v>474.6</v>
      </c>
      <c r="D59" s="27">
        <v>638.1</v>
      </c>
      <c r="E59" s="28">
        <f t="shared" si="8"/>
        <v>111.94736842105264</v>
      </c>
      <c r="F59" s="28">
        <f t="shared" si="9"/>
        <v>134.45006321112515</v>
      </c>
      <c r="G59" s="27">
        <v>582.7</v>
      </c>
      <c r="H59" s="28">
        <f t="shared" si="10"/>
        <v>109.50746524798352</v>
      </c>
      <c r="I59" s="27">
        <v>-0.3</v>
      </c>
    </row>
    <row r="60" spans="1:9" ht="94.5" customHeight="1">
      <c r="A60" s="4" t="s">
        <v>142</v>
      </c>
      <c r="B60" s="27">
        <v>0</v>
      </c>
      <c r="C60" s="27">
        <v>0</v>
      </c>
      <c r="D60" s="27">
        <v>1.5</v>
      </c>
      <c r="E60" s="28">
        <v>0</v>
      </c>
      <c r="F60" s="28">
        <v>0</v>
      </c>
      <c r="G60" s="27">
        <v>0</v>
      </c>
      <c r="H60" s="28">
        <v>0</v>
      </c>
      <c r="I60" s="27">
        <v>1.5</v>
      </c>
    </row>
    <row r="61" spans="1:9" ht="85.5" customHeight="1">
      <c r="A61" s="4" t="s">
        <v>127</v>
      </c>
      <c r="B61" s="27">
        <v>1</v>
      </c>
      <c r="C61" s="27">
        <v>0.8</v>
      </c>
      <c r="D61" s="27">
        <v>0</v>
      </c>
      <c r="E61" s="28">
        <v>0</v>
      </c>
      <c r="F61" s="28">
        <v>0</v>
      </c>
      <c r="G61" s="27">
        <v>0</v>
      </c>
      <c r="H61" s="28">
        <v>0</v>
      </c>
      <c r="I61" s="27">
        <v>0</v>
      </c>
    </row>
    <row r="62" spans="1:9" ht="84.75" customHeight="1">
      <c r="A62" s="4" t="s">
        <v>143</v>
      </c>
      <c r="B62" s="27">
        <v>0</v>
      </c>
      <c r="C62" s="27">
        <v>0</v>
      </c>
      <c r="D62" s="27">
        <v>25</v>
      </c>
      <c r="E62" s="28">
        <v>0</v>
      </c>
      <c r="F62" s="28">
        <v>0</v>
      </c>
      <c r="G62" s="27">
        <v>0</v>
      </c>
      <c r="H62" s="28">
        <v>0</v>
      </c>
      <c r="I62" s="27">
        <v>0</v>
      </c>
    </row>
    <row r="63" spans="1:9" ht="106.5" customHeight="1">
      <c r="A63" s="4" t="s">
        <v>115</v>
      </c>
      <c r="B63" s="27">
        <v>100</v>
      </c>
      <c r="C63" s="27">
        <v>95</v>
      </c>
      <c r="D63" s="27">
        <v>255.5</v>
      </c>
      <c r="E63" s="28">
        <f>$D:$D/$B:$B*100</f>
        <v>255.50000000000003</v>
      </c>
      <c r="F63" s="28">
        <f>$D:$D/$C:$C*100</f>
        <v>268.94736842105266</v>
      </c>
      <c r="G63" s="27">
        <v>149.7</v>
      </c>
      <c r="H63" s="28">
        <f>$D:$D/$G:$G*100</f>
        <v>170.6746826987308</v>
      </c>
      <c r="I63" s="27">
        <v>61.7</v>
      </c>
    </row>
    <row r="64" spans="1:9" ht="118.5" customHeight="1">
      <c r="A64" s="3" t="s">
        <v>116</v>
      </c>
      <c r="B64" s="27">
        <v>12</v>
      </c>
      <c r="C64" s="27">
        <v>9</v>
      </c>
      <c r="D64" s="27">
        <v>6.4</v>
      </c>
      <c r="E64" s="28">
        <f>$D:$D/$B:$B*100</f>
        <v>53.333333333333336</v>
      </c>
      <c r="F64" s="28">
        <f>$D:$D/$C:$C*100</f>
        <v>71.11111111111111</v>
      </c>
      <c r="G64" s="27">
        <v>11</v>
      </c>
      <c r="H64" s="28">
        <f>$D:$D/$G:$G*100</f>
        <v>58.18181818181819</v>
      </c>
      <c r="I64" s="27">
        <v>-0.1</v>
      </c>
    </row>
    <row r="65" spans="1:9" ht="96" customHeight="1">
      <c r="A65" s="3" t="s">
        <v>140</v>
      </c>
      <c r="B65" s="27">
        <v>0</v>
      </c>
      <c r="C65" s="27">
        <v>0</v>
      </c>
      <c r="D65" s="27">
        <v>0</v>
      </c>
      <c r="E65" s="28">
        <v>0</v>
      </c>
      <c r="F65" s="28">
        <v>0</v>
      </c>
      <c r="G65" s="27">
        <v>0</v>
      </c>
      <c r="H65" s="28">
        <v>0</v>
      </c>
      <c r="I65" s="27">
        <v>0</v>
      </c>
    </row>
    <row r="66" spans="1:9" ht="97.5" customHeight="1">
      <c r="A66" s="3" t="s">
        <v>128</v>
      </c>
      <c r="B66" s="27">
        <v>0</v>
      </c>
      <c r="C66" s="27">
        <v>0</v>
      </c>
      <c r="D66" s="27">
        <v>5.3</v>
      </c>
      <c r="E66" s="28">
        <v>0</v>
      </c>
      <c r="F66" s="28">
        <v>0</v>
      </c>
      <c r="G66" s="27">
        <v>2.3</v>
      </c>
      <c r="H66" s="28">
        <v>0</v>
      </c>
      <c r="I66" s="27">
        <v>1</v>
      </c>
    </row>
    <row r="67" spans="1:9" ht="114.75" customHeight="1">
      <c r="A67" s="3" t="s">
        <v>147</v>
      </c>
      <c r="B67" s="27">
        <v>0</v>
      </c>
      <c r="C67" s="27">
        <v>0</v>
      </c>
      <c r="D67" s="27">
        <v>192.5</v>
      </c>
      <c r="E67" s="28">
        <v>0</v>
      </c>
      <c r="F67" s="28">
        <v>0</v>
      </c>
      <c r="G67" s="27">
        <v>0</v>
      </c>
      <c r="H67" s="28">
        <v>0</v>
      </c>
      <c r="I67" s="27">
        <v>0</v>
      </c>
    </row>
    <row r="68" spans="1:9" ht="90" customHeight="1">
      <c r="A68" s="3" t="s">
        <v>131</v>
      </c>
      <c r="B68" s="27">
        <v>210</v>
      </c>
      <c r="C68" s="27">
        <v>182</v>
      </c>
      <c r="D68" s="27">
        <v>275.5</v>
      </c>
      <c r="E68" s="28">
        <f>$D:$D/$B:$B*100</f>
        <v>131.1904761904762</v>
      </c>
      <c r="F68" s="28">
        <f>$D:$D/$C:$C*100</f>
        <v>151.37362637362637</v>
      </c>
      <c r="G68" s="27">
        <v>193.7</v>
      </c>
      <c r="H68" s="28">
        <f>$D:$D/$G:$G*100</f>
        <v>142.230252968508</v>
      </c>
      <c r="I68" s="27">
        <v>7.3</v>
      </c>
    </row>
    <row r="69" spans="1:9" ht="91.5" customHeight="1">
      <c r="A69" s="3" t="s">
        <v>117</v>
      </c>
      <c r="B69" s="27">
        <v>2022</v>
      </c>
      <c r="C69" s="27">
        <v>1326</v>
      </c>
      <c r="D69" s="27">
        <v>342.7</v>
      </c>
      <c r="E69" s="28">
        <f>$D:$D/$B:$B*100</f>
        <v>16.948565776458953</v>
      </c>
      <c r="F69" s="28">
        <f>$D:$D/$C:$C*100</f>
        <v>25.8446455505279</v>
      </c>
      <c r="G69" s="27">
        <v>2533.5</v>
      </c>
      <c r="H69" s="28">
        <f>$D:$D/$G:$G*100</f>
        <v>13.52674166173278</v>
      </c>
      <c r="I69" s="27">
        <v>30</v>
      </c>
    </row>
    <row r="70" spans="1:9" ht="61.5" customHeight="1">
      <c r="A70" s="3" t="s">
        <v>118</v>
      </c>
      <c r="B70" s="27">
        <v>100</v>
      </c>
      <c r="C70" s="27">
        <v>75</v>
      </c>
      <c r="D70" s="27">
        <v>72.4</v>
      </c>
      <c r="E70" s="28">
        <f>$D:$D/$B:$B*100</f>
        <v>72.4</v>
      </c>
      <c r="F70" s="28">
        <f>$D:$D/$C:$C*100</f>
        <v>96.53333333333333</v>
      </c>
      <c r="G70" s="27">
        <v>180</v>
      </c>
      <c r="H70" s="28">
        <f>$D:$D/$G:$G*100</f>
        <v>40.22222222222223</v>
      </c>
      <c r="I70" s="27">
        <v>12.5</v>
      </c>
    </row>
    <row r="71" spans="1:9" ht="85.5" customHeight="1">
      <c r="A71" s="3" t="s">
        <v>144</v>
      </c>
      <c r="B71" s="27">
        <v>700</v>
      </c>
      <c r="C71" s="27">
        <v>500</v>
      </c>
      <c r="D71" s="27">
        <v>955.2</v>
      </c>
      <c r="E71" s="28">
        <f>$D:$D/$B:$B*100</f>
        <v>136.45714285714286</v>
      </c>
      <c r="F71" s="28">
        <f>$D:$D/$C:$C*100</f>
        <v>191.04000000000002</v>
      </c>
      <c r="G71" s="27">
        <v>730.1</v>
      </c>
      <c r="H71" s="28">
        <f>$D:$D/$G:$G*100</f>
        <v>130.8313929598685</v>
      </c>
      <c r="I71" s="27">
        <v>627</v>
      </c>
    </row>
    <row r="72" spans="1:9" ht="59.25" customHeight="1">
      <c r="A72" s="3" t="s">
        <v>122</v>
      </c>
      <c r="B72" s="27">
        <v>0</v>
      </c>
      <c r="C72" s="27">
        <v>0</v>
      </c>
      <c r="D72" s="27">
        <v>0</v>
      </c>
      <c r="E72" s="28">
        <v>0</v>
      </c>
      <c r="F72" s="28">
        <v>0</v>
      </c>
      <c r="G72" s="27">
        <v>0</v>
      </c>
      <c r="H72" s="28">
        <v>0</v>
      </c>
      <c r="I72" s="27">
        <v>0</v>
      </c>
    </row>
    <row r="73" spans="1:9" ht="85.5" customHeight="1">
      <c r="A73" s="3" t="s">
        <v>123</v>
      </c>
      <c r="B73" s="27">
        <v>32.8</v>
      </c>
      <c r="C73" s="27">
        <v>24</v>
      </c>
      <c r="D73" s="27">
        <v>44.5</v>
      </c>
      <c r="E73" s="28">
        <f>$D:$D/$B:$B*100</f>
        <v>135.6707317073171</v>
      </c>
      <c r="F73" s="28">
        <f>$D:$D/$C:$C*100</f>
        <v>185.41666666666669</v>
      </c>
      <c r="G73" s="27">
        <v>2.2</v>
      </c>
      <c r="H73" s="28">
        <f>$D:$D/$G:$G*100</f>
        <v>2022.7272727272727</v>
      </c>
      <c r="I73" s="27">
        <v>0</v>
      </c>
    </row>
    <row r="74" spans="1:9" ht="62.25" customHeight="1">
      <c r="A74" s="3" t="s">
        <v>119</v>
      </c>
      <c r="B74" s="27">
        <v>6.5</v>
      </c>
      <c r="C74" s="27">
        <v>6.5</v>
      </c>
      <c r="D74" s="27">
        <v>0.4</v>
      </c>
      <c r="E74" s="28">
        <f>$D:$D/$B:$B*100</f>
        <v>6.153846153846154</v>
      </c>
      <c r="F74" s="28">
        <f>$D:$D/$C:$C*100</f>
        <v>6.153846153846154</v>
      </c>
      <c r="G74" s="27">
        <v>170.8</v>
      </c>
      <c r="H74" s="28">
        <f>$D:$D/$G:$G*100</f>
        <v>0.234192037470726</v>
      </c>
      <c r="I74" s="27">
        <v>0</v>
      </c>
    </row>
    <row r="75" spans="1:9" ht="79.5" customHeight="1">
      <c r="A75" s="3" t="s">
        <v>121</v>
      </c>
      <c r="B75" s="27">
        <v>41.6</v>
      </c>
      <c r="C75" s="27">
        <v>40.7</v>
      </c>
      <c r="D75" s="27">
        <v>-0.8</v>
      </c>
      <c r="E75" s="28">
        <f>$D:$D/$B:$B*100</f>
        <v>-1.9230769230769231</v>
      </c>
      <c r="F75" s="28">
        <f>$D:$D/$C:$C*100</f>
        <v>-1.9656019656019657</v>
      </c>
      <c r="G75" s="27">
        <v>223</v>
      </c>
      <c r="H75" s="28">
        <f>$D:$D/$G:$G*100</f>
        <v>-0.35874439461883406</v>
      </c>
      <c r="I75" s="27">
        <v>5.7</v>
      </c>
    </row>
    <row r="76" spans="1:12" ht="80.25" customHeight="1">
      <c r="A76" s="3" t="s">
        <v>120</v>
      </c>
      <c r="B76" s="27">
        <v>15</v>
      </c>
      <c r="C76" s="27">
        <v>15</v>
      </c>
      <c r="D76" s="27">
        <v>-0.2</v>
      </c>
      <c r="E76" s="28">
        <f>$D:$D/$B:$B*100</f>
        <v>-1.3333333333333335</v>
      </c>
      <c r="F76" s="28">
        <f>$D:$D/$C:$C*100</f>
        <v>-1.3333333333333335</v>
      </c>
      <c r="G76" s="27">
        <v>27.2</v>
      </c>
      <c r="H76" s="28">
        <f>$D:$D/$G:$G*100</f>
        <v>-0.7352941176470589</v>
      </c>
      <c r="I76" s="27">
        <v>0</v>
      </c>
      <c r="L76" s="33"/>
    </row>
    <row r="77" spans="1:12" ht="109.5" customHeight="1">
      <c r="A77" s="3" t="s">
        <v>126</v>
      </c>
      <c r="B77" s="27">
        <v>0</v>
      </c>
      <c r="C77" s="27">
        <v>0</v>
      </c>
      <c r="D77" s="27">
        <v>2</v>
      </c>
      <c r="E77" s="28">
        <v>0</v>
      </c>
      <c r="F77" s="28">
        <v>0</v>
      </c>
      <c r="G77" s="27">
        <v>3.4</v>
      </c>
      <c r="H77" s="28">
        <f>$D:$D/$G:$G*100</f>
        <v>58.82352941176471</v>
      </c>
      <c r="I77" s="27">
        <v>0</v>
      </c>
      <c r="L77" s="33"/>
    </row>
    <row r="78" spans="1:12" ht="72.75" customHeight="1">
      <c r="A78" s="3" t="s">
        <v>125</v>
      </c>
      <c r="B78" s="27">
        <v>0</v>
      </c>
      <c r="C78" s="27">
        <v>0</v>
      </c>
      <c r="D78" s="27">
        <v>0</v>
      </c>
      <c r="E78" s="28">
        <v>0</v>
      </c>
      <c r="F78" s="28">
        <v>0</v>
      </c>
      <c r="G78" s="27">
        <v>0</v>
      </c>
      <c r="H78" s="28">
        <v>0</v>
      </c>
      <c r="I78" s="27">
        <v>0</v>
      </c>
      <c r="L78" s="33"/>
    </row>
    <row r="79" spans="1:9" ht="12.75">
      <c r="A79" s="5" t="s">
        <v>25</v>
      </c>
      <c r="B79" s="26">
        <v>0</v>
      </c>
      <c r="C79" s="26">
        <v>0</v>
      </c>
      <c r="D79" s="26">
        <v>1.1</v>
      </c>
      <c r="E79" s="25">
        <v>0</v>
      </c>
      <c r="F79" s="25">
        <v>0</v>
      </c>
      <c r="G79" s="26">
        <v>0</v>
      </c>
      <c r="H79" s="28">
        <v>0</v>
      </c>
      <c r="I79" s="26">
        <v>1.1</v>
      </c>
    </row>
    <row r="80" spans="1:9" ht="12.75">
      <c r="A80" s="7" t="s">
        <v>26</v>
      </c>
      <c r="B80" s="54">
        <f>B79+B55+B51+B47+B42+B39+B34+B29+B21+B7+B48+B49+B50+B16</f>
        <v>754567.9</v>
      </c>
      <c r="C80" s="54">
        <f>C79+C55+C51+C47+C42+C39+C34+C29+C21+C7+C48+C49+C50+C16</f>
        <v>548414.7000000001</v>
      </c>
      <c r="D80" s="54">
        <f>D79+D55+D51+D47+D42+D39+D34+D29+D21+D7+D48+D49+D50+D16</f>
        <v>589571.8</v>
      </c>
      <c r="E80" s="25">
        <f aca="true" t="shared" si="11" ref="E80:E87">$D:$D/$B:$B*100</f>
        <v>78.13369744459048</v>
      </c>
      <c r="F80" s="25">
        <f aca="true" t="shared" si="12" ref="F80:F86">$D:$D/$C:$C*100</f>
        <v>107.50474048197466</v>
      </c>
      <c r="G80" s="54">
        <f>G79+G55+G51+G47+G42+G39+G34+G29+G21+G7+G48+G49+G50+G16</f>
        <v>510396.0999999999</v>
      </c>
      <c r="H80" s="28">
        <f aca="true" t="shared" si="13" ref="H80:H87">$D:$D/$G:$G*100</f>
        <v>115.51259894031325</v>
      </c>
      <c r="I80" s="54">
        <f>I79+I55+I51+I47+I42+I39+I34+I29+I21+I7+I48+I49+I50+I16</f>
        <v>78238.09999999999</v>
      </c>
    </row>
    <row r="81" spans="1:9" ht="12.75">
      <c r="A81" s="7" t="s">
        <v>27</v>
      </c>
      <c r="B81" s="54">
        <f>B82+B87+B88+B89+B90</f>
        <v>3989160.7000000007</v>
      </c>
      <c r="C81" s="54">
        <f>C82+C87+C88+C89+C90</f>
        <v>3330322.0999999996</v>
      </c>
      <c r="D81" s="54">
        <f>D82+D87+D88+D89+D90</f>
        <v>2831388.5000000005</v>
      </c>
      <c r="E81" s="25">
        <f t="shared" si="11"/>
        <v>70.97704787876809</v>
      </c>
      <c r="F81" s="25">
        <f t="shared" si="12"/>
        <v>85.01845812451597</v>
      </c>
      <c r="G81" s="54">
        <f>G82+G87+G88+G89+G90</f>
        <v>1299038.3</v>
      </c>
      <c r="H81" s="28">
        <f t="shared" si="13"/>
        <v>217.96035574932628</v>
      </c>
      <c r="I81" s="54">
        <f>I82+I87+I88+I89+I90</f>
        <v>341891.4</v>
      </c>
    </row>
    <row r="82" spans="1:9" ht="25.5">
      <c r="A82" s="7" t="s">
        <v>28</v>
      </c>
      <c r="B82" s="54">
        <f>SUM(B83:B86)</f>
        <v>3907806.8000000003</v>
      </c>
      <c r="C82" s="54">
        <f>SUM(C83:C86)</f>
        <v>3339330.0999999996</v>
      </c>
      <c r="D82" s="54">
        <f>SUM(D83:D86)</f>
        <v>2839844.7</v>
      </c>
      <c r="E82" s="25">
        <f t="shared" si="11"/>
        <v>72.67106193683884</v>
      </c>
      <c r="F82" s="25">
        <f t="shared" si="12"/>
        <v>85.04234726599806</v>
      </c>
      <c r="G82" s="54">
        <f>$83:$83+$84:$84+$85:$85+G86</f>
        <v>1293932.7999999998</v>
      </c>
      <c r="H82" s="28">
        <f t="shared" si="13"/>
        <v>219.4738938529111</v>
      </c>
      <c r="I82" s="54">
        <f>SUM(I83:I86)</f>
        <v>341932.10000000003</v>
      </c>
    </row>
    <row r="83" spans="1:9" ht="12.75">
      <c r="A83" s="3" t="s">
        <v>29</v>
      </c>
      <c r="B83" s="27">
        <v>509370.1</v>
      </c>
      <c r="C83" s="27">
        <v>349126</v>
      </c>
      <c r="D83" s="27">
        <v>230752</v>
      </c>
      <c r="E83" s="28">
        <f t="shared" si="11"/>
        <v>45.3014419181652</v>
      </c>
      <c r="F83" s="28">
        <f t="shared" si="12"/>
        <v>66.09418949032727</v>
      </c>
      <c r="G83" s="27">
        <v>263343.1</v>
      </c>
      <c r="H83" s="28">
        <f t="shared" si="13"/>
        <v>87.62409191659096</v>
      </c>
      <c r="I83" s="27">
        <v>18269.5</v>
      </c>
    </row>
    <row r="84" spans="1:9" ht="12.75">
      <c r="A84" s="3" t="s">
        <v>30</v>
      </c>
      <c r="B84" s="27">
        <v>2101428.9</v>
      </c>
      <c r="C84" s="27">
        <v>2065848.8</v>
      </c>
      <c r="D84" s="27">
        <v>1873360.4</v>
      </c>
      <c r="E84" s="28">
        <f t="shared" si="11"/>
        <v>89.1469799430283</v>
      </c>
      <c r="F84" s="28">
        <f t="shared" si="12"/>
        <v>90.68235777952384</v>
      </c>
      <c r="G84" s="27">
        <v>378144.8</v>
      </c>
      <c r="H84" s="28">
        <f t="shared" si="13"/>
        <v>495.40821399633154</v>
      </c>
      <c r="I84" s="27">
        <v>287260.8</v>
      </c>
    </row>
    <row r="85" spans="1:9" ht="12.75">
      <c r="A85" s="3" t="s">
        <v>31</v>
      </c>
      <c r="B85" s="27">
        <v>1166247.2</v>
      </c>
      <c r="C85" s="27">
        <v>821378</v>
      </c>
      <c r="D85" s="27">
        <v>639027.1</v>
      </c>
      <c r="E85" s="28">
        <f t="shared" si="11"/>
        <v>54.79345202286445</v>
      </c>
      <c r="F85" s="28">
        <f t="shared" si="12"/>
        <v>77.79939321481704</v>
      </c>
      <c r="G85" s="27">
        <v>617307.9</v>
      </c>
      <c r="H85" s="28">
        <f t="shared" si="13"/>
        <v>103.51837389412965</v>
      </c>
      <c r="I85" s="27">
        <v>34036.4</v>
      </c>
    </row>
    <row r="86" spans="1:9" ht="12.75">
      <c r="A86" s="3" t="s">
        <v>138</v>
      </c>
      <c r="B86" s="27">
        <v>130760.6</v>
      </c>
      <c r="C86" s="27">
        <v>102977.3</v>
      </c>
      <c r="D86" s="27">
        <v>96705.2</v>
      </c>
      <c r="E86" s="28">
        <f t="shared" si="11"/>
        <v>73.95591638459904</v>
      </c>
      <c r="F86" s="28">
        <f t="shared" si="12"/>
        <v>93.90924019177042</v>
      </c>
      <c r="G86" s="27">
        <v>35137</v>
      </c>
      <c r="H86" s="28">
        <f t="shared" si="13"/>
        <v>275.2232689188035</v>
      </c>
      <c r="I86" s="27">
        <v>2365.4</v>
      </c>
    </row>
    <row r="87" spans="1:9" ht="30" customHeight="1">
      <c r="A87" s="7" t="s">
        <v>108</v>
      </c>
      <c r="B87" s="26">
        <v>618.2</v>
      </c>
      <c r="C87" s="26">
        <v>0</v>
      </c>
      <c r="D87" s="26">
        <v>639.2</v>
      </c>
      <c r="E87" s="25">
        <f t="shared" si="11"/>
        <v>103.39695891297316</v>
      </c>
      <c r="F87" s="25">
        <v>0</v>
      </c>
      <c r="G87" s="26">
        <v>8927.8</v>
      </c>
      <c r="H87" s="28">
        <f t="shared" si="13"/>
        <v>7.159658594502566</v>
      </c>
      <c r="I87" s="26">
        <v>0</v>
      </c>
    </row>
    <row r="88" spans="1:9" ht="30" customHeight="1">
      <c r="A88" s="7" t="s">
        <v>110</v>
      </c>
      <c r="B88" s="26">
        <v>89743.7</v>
      </c>
      <c r="C88" s="26">
        <v>0</v>
      </c>
      <c r="D88" s="26">
        <v>15</v>
      </c>
      <c r="E88" s="25">
        <v>0</v>
      </c>
      <c r="F88" s="25">
        <v>0</v>
      </c>
      <c r="G88" s="26">
        <v>0</v>
      </c>
      <c r="H88" s="28">
        <v>0</v>
      </c>
      <c r="I88" s="26">
        <v>0</v>
      </c>
    </row>
    <row r="89" spans="1:9" ht="66.75" customHeight="1">
      <c r="A89" s="7" t="s">
        <v>106</v>
      </c>
      <c r="B89" s="26">
        <v>0</v>
      </c>
      <c r="C89" s="26">
        <v>0</v>
      </c>
      <c r="D89" s="26">
        <v>76.9</v>
      </c>
      <c r="E89" s="25">
        <v>0</v>
      </c>
      <c r="F89" s="25">
        <v>0</v>
      </c>
      <c r="G89" s="26">
        <v>8.1</v>
      </c>
      <c r="H89" s="28">
        <f>$D:$D/$G:$G*100</f>
        <v>949.3827160493828</v>
      </c>
      <c r="I89" s="26">
        <v>0</v>
      </c>
    </row>
    <row r="90" spans="1:9" ht="24.75" customHeight="1">
      <c r="A90" s="7" t="s">
        <v>33</v>
      </c>
      <c r="B90" s="26">
        <v>-9008</v>
      </c>
      <c r="C90" s="26">
        <v>-9008</v>
      </c>
      <c r="D90" s="26">
        <v>-9187.3</v>
      </c>
      <c r="E90" s="25">
        <f>$D:$D/$B:$B*100</f>
        <v>101.99045293072824</v>
      </c>
      <c r="F90" s="25">
        <f>$D:$D/$C:$C*100</f>
        <v>101.99045293072824</v>
      </c>
      <c r="G90" s="26">
        <v>-3830.4</v>
      </c>
      <c r="H90" s="28">
        <f>$D:$D/$G:$G*100</f>
        <v>239.8522347535505</v>
      </c>
      <c r="I90" s="26">
        <v>-40.7</v>
      </c>
    </row>
    <row r="91" spans="1:9" ht="18.75" customHeight="1">
      <c r="A91" s="5" t="s">
        <v>32</v>
      </c>
      <c r="B91" s="54">
        <f>B81+B80</f>
        <v>4743728.600000001</v>
      </c>
      <c r="C91" s="54">
        <f>C81+C80</f>
        <v>3878736.8</v>
      </c>
      <c r="D91" s="54">
        <f>D81+D80</f>
        <v>3420960.3000000007</v>
      </c>
      <c r="E91" s="25">
        <f>$D:$D/$B:$B*100</f>
        <v>72.11543046539384</v>
      </c>
      <c r="F91" s="25">
        <f>$D:$D/$C:$C*100</f>
        <v>88.19779418907726</v>
      </c>
      <c r="G91" s="54">
        <f>G81+G80</f>
        <v>1809434.4</v>
      </c>
      <c r="H91" s="28">
        <f>$D:$D/$G:$G*100</f>
        <v>189.06241088375467</v>
      </c>
      <c r="I91" s="54">
        <f>I81+I80</f>
        <v>420129.5</v>
      </c>
    </row>
    <row r="92" spans="1:9" ht="24" customHeight="1">
      <c r="A92" s="58" t="s">
        <v>34</v>
      </c>
      <c r="B92" s="59"/>
      <c r="C92" s="59"/>
      <c r="D92" s="59"/>
      <c r="E92" s="59"/>
      <c r="F92" s="59"/>
      <c r="G92" s="59"/>
      <c r="H92" s="59"/>
      <c r="I92" s="60"/>
    </row>
    <row r="93" spans="1:9" ht="12.75">
      <c r="A93" s="9" t="s">
        <v>35</v>
      </c>
      <c r="B93" s="54">
        <f>B94+B95+B96+B97+B98+B99+B100+B101</f>
        <v>310617.3</v>
      </c>
      <c r="C93" s="54">
        <f>C94+C95+C96+C97+C98+C99+C100+C101</f>
        <v>207216.59999999998</v>
      </c>
      <c r="D93" s="54">
        <f>D94+D95+D96+D97+D98+D99+D100+D101</f>
        <v>176999</v>
      </c>
      <c r="E93" s="25">
        <f aca="true" t="shared" si="14" ref="E93:E98">$D:$D/$B:$B*100</f>
        <v>56.98298195238964</v>
      </c>
      <c r="F93" s="25">
        <f>$D:$D/$C:$C*100</f>
        <v>85.4173845145611</v>
      </c>
      <c r="G93" s="54">
        <f>G94+G95+G96+G97+G98+G99+G100+G101</f>
        <v>164328.8</v>
      </c>
      <c r="H93" s="28">
        <f>$D:$D/$G:$G*100</f>
        <v>107.71027354912835</v>
      </c>
      <c r="I93" s="54">
        <f>I94+I95+I96+I97+I98+I99+I100+I101</f>
        <v>18148.8</v>
      </c>
    </row>
    <row r="94" spans="1:9" ht="12.75">
      <c r="A94" s="10" t="s">
        <v>36</v>
      </c>
      <c r="B94" s="55">
        <v>2776.9</v>
      </c>
      <c r="C94" s="55">
        <v>1971.3</v>
      </c>
      <c r="D94" s="55">
        <v>1753</v>
      </c>
      <c r="E94" s="28">
        <f t="shared" si="14"/>
        <v>63.12794843170442</v>
      </c>
      <c r="F94" s="28">
        <f>$D:$D/$C:$C*100</f>
        <v>88.9260893826409</v>
      </c>
      <c r="G94" s="55">
        <v>1961.4</v>
      </c>
      <c r="H94" s="28">
        <f>$D:$D/$G:$G*100</f>
        <v>89.3749362700112</v>
      </c>
      <c r="I94" s="55">
        <v>183.2</v>
      </c>
    </row>
    <row r="95" spans="1:9" ht="14.25" customHeight="1">
      <c r="A95" s="10" t="s">
        <v>37</v>
      </c>
      <c r="B95" s="55">
        <v>8893.4</v>
      </c>
      <c r="C95" s="55">
        <v>6406.8</v>
      </c>
      <c r="D95" s="55">
        <v>5310.8</v>
      </c>
      <c r="E95" s="28">
        <f t="shared" si="14"/>
        <v>59.716194031529</v>
      </c>
      <c r="F95" s="28">
        <f>$D:$D/$C:$C*100</f>
        <v>82.89317600049947</v>
      </c>
      <c r="G95" s="55">
        <v>5461.4</v>
      </c>
      <c r="H95" s="28">
        <f>$D:$D/$G:$G*100</f>
        <v>97.24246530193724</v>
      </c>
      <c r="I95" s="55">
        <v>557.2</v>
      </c>
    </row>
    <row r="96" spans="1:9" ht="25.5">
      <c r="A96" s="10" t="s">
        <v>38</v>
      </c>
      <c r="B96" s="55">
        <v>66677.8</v>
      </c>
      <c r="C96" s="55">
        <v>49551.6</v>
      </c>
      <c r="D96" s="55">
        <v>42219.6</v>
      </c>
      <c r="E96" s="28">
        <f t="shared" si="14"/>
        <v>63.31882575609873</v>
      </c>
      <c r="F96" s="28">
        <f>$D:$D/$C:$C*100</f>
        <v>85.20330322330662</v>
      </c>
      <c r="G96" s="55">
        <v>38932.6</v>
      </c>
      <c r="H96" s="28">
        <f>$D:$D/$G:$G*100</f>
        <v>108.44279601156872</v>
      </c>
      <c r="I96" s="55">
        <v>4042.4</v>
      </c>
    </row>
    <row r="97" spans="1:9" ht="12.75">
      <c r="A97" s="10" t="s">
        <v>81</v>
      </c>
      <c r="B97" s="27">
        <v>261.8</v>
      </c>
      <c r="C97" s="27">
        <v>261.8</v>
      </c>
      <c r="D97" s="27">
        <v>261.7</v>
      </c>
      <c r="E97" s="28">
        <f t="shared" si="14"/>
        <v>99.96180290297937</v>
      </c>
      <c r="F97" s="28">
        <v>0</v>
      </c>
      <c r="G97" s="27">
        <v>0</v>
      </c>
      <c r="H97" s="28">
        <v>0</v>
      </c>
      <c r="I97" s="27">
        <v>0</v>
      </c>
    </row>
    <row r="98" spans="1:9" ht="25.5">
      <c r="A98" s="3" t="s">
        <v>39</v>
      </c>
      <c r="B98" s="55">
        <v>16897</v>
      </c>
      <c r="C98" s="55">
        <v>12785.7</v>
      </c>
      <c r="D98" s="55">
        <v>11916.3</v>
      </c>
      <c r="E98" s="28">
        <f t="shared" si="14"/>
        <v>70.52316979345446</v>
      </c>
      <c r="F98" s="28">
        <f>$D:$D/$C:$C*100</f>
        <v>93.20021586616298</v>
      </c>
      <c r="G98" s="55">
        <v>11301.5</v>
      </c>
      <c r="H98" s="28">
        <f>$D:$D/$G:$G*100</f>
        <v>105.43998584258728</v>
      </c>
      <c r="I98" s="55">
        <v>780</v>
      </c>
    </row>
    <row r="99" spans="1:9" ht="12.75">
      <c r="A99" s="3" t="s">
        <v>141</v>
      </c>
      <c r="B99" s="55">
        <v>0</v>
      </c>
      <c r="C99" s="55">
        <v>0</v>
      </c>
      <c r="D99" s="55">
        <v>0</v>
      </c>
      <c r="E99" s="28">
        <v>0</v>
      </c>
      <c r="F99" s="28">
        <v>0</v>
      </c>
      <c r="G99" s="55">
        <v>0</v>
      </c>
      <c r="H99" s="28">
        <v>0</v>
      </c>
      <c r="I99" s="55">
        <v>0</v>
      </c>
    </row>
    <row r="100" spans="1:9" ht="12.75">
      <c r="A100" s="10" t="s">
        <v>40</v>
      </c>
      <c r="B100" s="55">
        <v>730.9</v>
      </c>
      <c r="C100" s="55">
        <v>0</v>
      </c>
      <c r="D100" s="55">
        <v>0</v>
      </c>
      <c r="E100" s="28">
        <f aca="true" t="shared" si="15" ref="E100:E105">$D:$D/$B:$B*100</f>
        <v>0</v>
      </c>
      <c r="F100" s="28">
        <v>0</v>
      </c>
      <c r="G100" s="55">
        <v>0</v>
      </c>
      <c r="H100" s="28">
        <v>0</v>
      </c>
      <c r="I100" s="55">
        <v>0</v>
      </c>
    </row>
    <row r="101" spans="1:9" ht="12.75">
      <c r="A101" s="3" t="s">
        <v>41</v>
      </c>
      <c r="B101" s="55">
        <v>214379.5</v>
      </c>
      <c r="C101" s="55">
        <v>136239.4</v>
      </c>
      <c r="D101" s="55">
        <v>115537.6</v>
      </c>
      <c r="E101" s="28">
        <f t="shared" si="15"/>
        <v>53.893959077243856</v>
      </c>
      <c r="F101" s="28">
        <f>$D:$D/$C:$C*100</f>
        <v>84.80483619276069</v>
      </c>
      <c r="G101" s="55">
        <v>106671.9</v>
      </c>
      <c r="H101" s="28">
        <f>$D:$D/$G:$G*100</f>
        <v>108.31118598243773</v>
      </c>
      <c r="I101" s="55">
        <v>12586</v>
      </c>
    </row>
    <row r="102" spans="1:9" ht="12.75">
      <c r="A102" s="9" t="s">
        <v>42</v>
      </c>
      <c r="B102" s="26">
        <v>527.9</v>
      </c>
      <c r="C102" s="26">
        <v>394.9</v>
      </c>
      <c r="D102" s="26">
        <v>315.4</v>
      </c>
      <c r="E102" s="25">
        <f t="shared" si="15"/>
        <v>59.746164046220876</v>
      </c>
      <c r="F102" s="25">
        <f>$D:$D/$C:$C*100</f>
        <v>79.86832109394784</v>
      </c>
      <c r="G102" s="26">
        <v>289.3</v>
      </c>
      <c r="H102" s="28">
        <f>$D:$D/$G:$G*100</f>
        <v>109.02177670238507</v>
      </c>
      <c r="I102" s="26">
        <v>37.2</v>
      </c>
    </row>
    <row r="103" spans="1:9" ht="25.5">
      <c r="A103" s="11" t="s">
        <v>43</v>
      </c>
      <c r="B103" s="26">
        <v>14556.3</v>
      </c>
      <c r="C103" s="26">
        <v>11267.5</v>
      </c>
      <c r="D103" s="26">
        <v>9707</v>
      </c>
      <c r="E103" s="25">
        <f t="shared" si="15"/>
        <v>66.68590232407962</v>
      </c>
      <c r="F103" s="25">
        <f>$D:$D/$C:$C*100</f>
        <v>86.15043266030618</v>
      </c>
      <c r="G103" s="26">
        <v>8272.1</v>
      </c>
      <c r="H103" s="28">
        <f>$D:$D/$G:$G*100</f>
        <v>117.3462603208375</v>
      </c>
      <c r="I103" s="26">
        <v>842.1</v>
      </c>
    </row>
    <row r="104" spans="1:9" ht="12.75">
      <c r="A104" s="9" t="s">
        <v>44</v>
      </c>
      <c r="B104" s="54">
        <f>B105+B106+B107+B108+B109</f>
        <v>187702</v>
      </c>
      <c r="C104" s="54">
        <f>C105+C106+C107+C108+C109</f>
        <v>132209.9</v>
      </c>
      <c r="D104" s="54">
        <f>D105+D106+D107+D108+D109</f>
        <v>71603.7</v>
      </c>
      <c r="E104" s="25">
        <f t="shared" si="15"/>
        <v>38.14754238100819</v>
      </c>
      <c r="F104" s="25">
        <f>$D:$D/$C:$C*100</f>
        <v>54.15910608812199</v>
      </c>
      <c r="G104" s="54">
        <f>G105+G106+G107+G108+G109</f>
        <v>50290.6</v>
      </c>
      <c r="H104" s="28">
        <f>$D:$D/$G:$G*100</f>
        <v>142.3798880904185</v>
      </c>
      <c r="I104" s="54">
        <f>I105+I106+I107+I108+I109</f>
        <v>16259.5</v>
      </c>
    </row>
    <row r="105" spans="1:9" ht="12.75">
      <c r="A105" s="10" t="s">
        <v>149</v>
      </c>
      <c r="B105" s="55">
        <v>90</v>
      </c>
      <c r="C105" s="55">
        <v>90</v>
      </c>
      <c r="D105" s="55">
        <v>90</v>
      </c>
      <c r="E105" s="28">
        <f t="shared" si="15"/>
        <v>100</v>
      </c>
      <c r="F105" s="28">
        <f>$D:$D/$C:$C*100</f>
        <v>100</v>
      </c>
      <c r="G105" s="55">
        <v>0</v>
      </c>
      <c r="H105" s="28">
        <v>0</v>
      </c>
      <c r="I105" s="55">
        <v>0</v>
      </c>
    </row>
    <row r="106" spans="1:9" ht="12.75">
      <c r="A106" s="10" t="s">
        <v>150</v>
      </c>
      <c r="B106" s="55">
        <v>5533</v>
      </c>
      <c r="C106" s="55">
        <v>0</v>
      </c>
      <c r="D106" s="55">
        <v>0</v>
      </c>
      <c r="E106" s="28">
        <v>0</v>
      </c>
      <c r="F106" s="28">
        <v>0</v>
      </c>
      <c r="G106" s="55">
        <v>0</v>
      </c>
      <c r="H106" s="28">
        <v>0</v>
      </c>
      <c r="I106" s="55">
        <v>0</v>
      </c>
    </row>
    <row r="107" spans="1:9" ht="12.75">
      <c r="A107" s="10" t="s">
        <v>45</v>
      </c>
      <c r="B107" s="55">
        <v>19526.2</v>
      </c>
      <c r="C107" s="55">
        <v>13009</v>
      </c>
      <c r="D107" s="55">
        <v>12591.5</v>
      </c>
      <c r="E107" s="28">
        <f aca="true" t="shared" si="16" ref="E107:E130">$D:$D/$B:$B*100</f>
        <v>64.48515328123239</v>
      </c>
      <c r="F107" s="28">
        <f aca="true" t="shared" si="17" ref="F107:F130">$D:$D/$C:$C*100</f>
        <v>96.79068337304942</v>
      </c>
      <c r="G107" s="55">
        <v>11819.5</v>
      </c>
      <c r="H107" s="28">
        <f aca="true" t="shared" si="18" ref="H107:H113">$D:$D/$G:$G*100</f>
        <v>106.53157917001566</v>
      </c>
      <c r="I107" s="55">
        <v>1789.1</v>
      </c>
    </row>
    <row r="108" spans="1:9" ht="12.75">
      <c r="A108" s="12" t="s">
        <v>88</v>
      </c>
      <c r="B108" s="27">
        <v>152975.3</v>
      </c>
      <c r="C108" s="27">
        <v>113778.3</v>
      </c>
      <c r="D108" s="27">
        <v>56018.2</v>
      </c>
      <c r="E108" s="28">
        <f t="shared" si="16"/>
        <v>36.619114327607136</v>
      </c>
      <c r="F108" s="28">
        <f t="shared" si="17"/>
        <v>49.23452011499556</v>
      </c>
      <c r="G108" s="27">
        <v>37306.1</v>
      </c>
      <c r="H108" s="28">
        <f t="shared" si="18"/>
        <v>150.15828510618908</v>
      </c>
      <c r="I108" s="27">
        <v>14388</v>
      </c>
    </row>
    <row r="109" spans="1:9" ht="12.75">
      <c r="A109" s="10" t="s">
        <v>46</v>
      </c>
      <c r="B109" s="55">
        <v>9577.5</v>
      </c>
      <c r="C109" s="55">
        <v>5332.6</v>
      </c>
      <c r="D109" s="55">
        <v>2904</v>
      </c>
      <c r="E109" s="28">
        <f t="shared" si="16"/>
        <v>30.321064996084573</v>
      </c>
      <c r="F109" s="28">
        <f t="shared" si="17"/>
        <v>54.45748790458688</v>
      </c>
      <c r="G109" s="55">
        <v>1165</v>
      </c>
      <c r="H109" s="28">
        <f t="shared" si="18"/>
        <v>249.27038626609442</v>
      </c>
      <c r="I109" s="55">
        <v>82.4</v>
      </c>
    </row>
    <row r="110" spans="1:9" ht="12.75">
      <c r="A110" s="9" t="s">
        <v>47</v>
      </c>
      <c r="B110" s="54">
        <f>B111+B112+B113+B114</f>
        <v>2545087.1</v>
      </c>
      <c r="C110" s="54">
        <f>C111+C112+C113+C114</f>
        <v>2380449.4</v>
      </c>
      <c r="D110" s="54">
        <f>D111+D112+D113+D114</f>
        <v>1999037.7</v>
      </c>
      <c r="E110" s="25">
        <f t="shared" si="16"/>
        <v>78.54496217437902</v>
      </c>
      <c r="F110" s="25">
        <f t="shared" si="17"/>
        <v>83.97732377760266</v>
      </c>
      <c r="G110" s="54">
        <f>G111+G112+G113+G114</f>
        <v>426571.60000000003</v>
      </c>
      <c r="H110" s="28">
        <f t="shared" si="18"/>
        <v>468.62887730922546</v>
      </c>
      <c r="I110" s="54">
        <f>I111+I112+I113+I114</f>
        <v>238940.30000000002</v>
      </c>
    </row>
    <row r="111" spans="1:9" ht="12.75">
      <c r="A111" s="10" t="s">
        <v>48</v>
      </c>
      <c r="B111" s="55">
        <v>1991196.3</v>
      </c>
      <c r="C111" s="55">
        <v>1930258.3</v>
      </c>
      <c r="D111" s="55">
        <v>1666590.6</v>
      </c>
      <c r="E111" s="28">
        <f t="shared" si="16"/>
        <v>83.69795584694488</v>
      </c>
      <c r="F111" s="28">
        <f t="shared" si="17"/>
        <v>86.34028927631084</v>
      </c>
      <c r="G111" s="55">
        <v>317556.7</v>
      </c>
      <c r="H111" s="28">
        <f t="shared" si="18"/>
        <v>524.8167020251817</v>
      </c>
      <c r="I111" s="55">
        <v>223584.5</v>
      </c>
    </row>
    <row r="112" spans="1:9" ht="12.75">
      <c r="A112" s="10" t="s">
        <v>49</v>
      </c>
      <c r="B112" s="55">
        <v>464819.2</v>
      </c>
      <c r="C112" s="55">
        <v>382229.5</v>
      </c>
      <c r="D112" s="55">
        <v>281482.4</v>
      </c>
      <c r="E112" s="28">
        <f t="shared" si="16"/>
        <v>60.557395219474586</v>
      </c>
      <c r="F112" s="28">
        <f t="shared" si="17"/>
        <v>73.64224896299214</v>
      </c>
      <c r="G112" s="55">
        <v>62672.2</v>
      </c>
      <c r="H112" s="28">
        <f t="shared" si="18"/>
        <v>449.1343849426062</v>
      </c>
      <c r="I112" s="55">
        <v>9771.5</v>
      </c>
    </row>
    <row r="113" spans="1:9" ht="12.75">
      <c r="A113" s="10" t="s">
        <v>50</v>
      </c>
      <c r="B113" s="55">
        <v>86655.9</v>
      </c>
      <c r="C113" s="55">
        <v>66352.6</v>
      </c>
      <c r="D113" s="55">
        <v>50034.4</v>
      </c>
      <c r="E113" s="28">
        <f t="shared" si="16"/>
        <v>57.73917298187429</v>
      </c>
      <c r="F113" s="28">
        <f t="shared" si="17"/>
        <v>75.40684163092327</v>
      </c>
      <c r="G113" s="55">
        <v>44342.7</v>
      </c>
      <c r="H113" s="28">
        <f t="shared" si="18"/>
        <v>112.83570914716516</v>
      </c>
      <c r="I113" s="55">
        <v>5505.7</v>
      </c>
    </row>
    <row r="114" spans="1:9" ht="12.75">
      <c r="A114" s="10" t="s">
        <v>51</v>
      </c>
      <c r="B114" s="55">
        <v>2415.7</v>
      </c>
      <c r="C114" s="55">
        <v>1609</v>
      </c>
      <c r="D114" s="55">
        <v>930.3</v>
      </c>
      <c r="E114" s="28">
        <f t="shared" si="16"/>
        <v>38.510576644450886</v>
      </c>
      <c r="F114" s="28">
        <f t="shared" si="17"/>
        <v>57.81852082038533</v>
      </c>
      <c r="G114" s="55">
        <v>2000</v>
      </c>
      <c r="H114" s="28">
        <v>0</v>
      </c>
      <c r="I114" s="55">
        <v>78.6</v>
      </c>
    </row>
    <row r="115" spans="1:9" ht="18.75" customHeight="1">
      <c r="A115" s="13" t="s">
        <v>112</v>
      </c>
      <c r="B115" s="54">
        <f>SUM(B116:B117)</f>
        <v>14480.9</v>
      </c>
      <c r="C115" s="54">
        <f>SUM(C116:C117)</f>
        <v>9861.4</v>
      </c>
      <c r="D115" s="54">
        <f>SUM(D116:D117)</f>
        <v>9232.699999999999</v>
      </c>
      <c r="E115" s="25">
        <f t="shared" si="16"/>
        <v>63.75777748620596</v>
      </c>
      <c r="F115" s="25">
        <f t="shared" si="17"/>
        <v>93.62463747540917</v>
      </c>
      <c r="G115" s="54">
        <f>SUM(G116:G117)</f>
        <v>5994.1</v>
      </c>
      <c r="H115" s="28">
        <f aca="true" t="shared" si="19" ref="H115:H130">$D:$D/$G:$G*100</f>
        <v>154.02979596603325</v>
      </c>
      <c r="I115" s="54">
        <f>SUM(I116:I117)</f>
        <v>1076.6</v>
      </c>
    </row>
    <row r="116" spans="1:9" ht="30.75" customHeight="1">
      <c r="A116" s="10" t="s">
        <v>113</v>
      </c>
      <c r="B116" s="55">
        <v>2299.6</v>
      </c>
      <c r="C116" s="55">
        <v>1896.1</v>
      </c>
      <c r="D116" s="55">
        <v>1876.3</v>
      </c>
      <c r="E116" s="28">
        <f t="shared" si="16"/>
        <v>81.5924508610193</v>
      </c>
      <c r="F116" s="28">
        <f t="shared" si="17"/>
        <v>98.95575127894098</v>
      </c>
      <c r="G116" s="55">
        <v>1130.9</v>
      </c>
      <c r="H116" s="28">
        <f t="shared" si="19"/>
        <v>165.91210540277652</v>
      </c>
      <c r="I116" s="55">
        <v>16.6</v>
      </c>
    </row>
    <row r="117" spans="1:9" ht="20.25" customHeight="1">
      <c r="A117" s="10" t="s">
        <v>111</v>
      </c>
      <c r="B117" s="55">
        <v>12181.3</v>
      </c>
      <c r="C117" s="55">
        <v>7965.3</v>
      </c>
      <c r="D117" s="55">
        <v>7356.4</v>
      </c>
      <c r="E117" s="28">
        <f t="shared" si="16"/>
        <v>60.39092707674879</v>
      </c>
      <c r="F117" s="28">
        <f t="shared" si="17"/>
        <v>92.35559238195673</v>
      </c>
      <c r="G117" s="55">
        <v>4863.2</v>
      </c>
      <c r="H117" s="28">
        <f t="shared" si="19"/>
        <v>151.26665569995066</v>
      </c>
      <c r="I117" s="55">
        <v>1060</v>
      </c>
    </row>
    <row r="118" spans="1:9" ht="12.75">
      <c r="A118" s="13" t="s">
        <v>52</v>
      </c>
      <c r="B118" s="54">
        <f>B119+B120+B121+B122+B123</f>
        <v>1451775.9000000001</v>
      </c>
      <c r="C118" s="54">
        <f>C119+C120+C121+C122+C123</f>
        <v>991951.5</v>
      </c>
      <c r="D118" s="54">
        <f>D119+D120+D121+D122+D123</f>
        <v>979000.1</v>
      </c>
      <c r="E118" s="25">
        <f t="shared" si="16"/>
        <v>67.43465709824773</v>
      </c>
      <c r="F118" s="25">
        <f t="shared" si="17"/>
        <v>98.69435148795077</v>
      </c>
      <c r="G118" s="54">
        <f>G119+G120+G121+G122+G123</f>
        <v>892988.3999999999</v>
      </c>
      <c r="H118" s="28">
        <f t="shared" si="19"/>
        <v>109.63189443446299</v>
      </c>
      <c r="I118" s="54">
        <f>I119+I120+I121+I122+I123</f>
        <v>79489.1</v>
      </c>
    </row>
    <row r="119" spans="1:9" ht="12.75">
      <c r="A119" s="10" t="s">
        <v>53</v>
      </c>
      <c r="B119" s="55">
        <v>553497.7</v>
      </c>
      <c r="C119" s="55">
        <v>373127.1</v>
      </c>
      <c r="D119" s="55">
        <v>373092.7</v>
      </c>
      <c r="E119" s="28">
        <f t="shared" si="16"/>
        <v>67.40636862628337</v>
      </c>
      <c r="F119" s="28">
        <f t="shared" si="17"/>
        <v>99.99078062140221</v>
      </c>
      <c r="G119" s="55">
        <v>345777.6</v>
      </c>
      <c r="H119" s="28">
        <f t="shared" si="19"/>
        <v>107.89961524401812</v>
      </c>
      <c r="I119" s="55">
        <v>31533.5</v>
      </c>
    </row>
    <row r="120" spans="1:9" ht="12.75">
      <c r="A120" s="10" t="s">
        <v>54</v>
      </c>
      <c r="B120" s="55">
        <v>661094.9</v>
      </c>
      <c r="C120" s="55">
        <v>448600.1</v>
      </c>
      <c r="D120" s="55">
        <v>446235.8</v>
      </c>
      <c r="E120" s="28">
        <f t="shared" si="16"/>
        <v>67.499507256825</v>
      </c>
      <c r="F120" s="28">
        <f t="shared" si="17"/>
        <v>99.47296043848408</v>
      </c>
      <c r="G120" s="55">
        <v>394919.8</v>
      </c>
      <c r="H120" s="28">
        <f t="shared" si="19"/>
        <v>112.9940306867369</v>
      </c>
      <c r="I120" s="55">
        <v>37937.5</v>
      </c>
    </row>
    <row r="121" spans="1:9" ht="12.75">
      <c r="A121" s="10" t="s">
        <v>107</v>
      </c>
      <c r="B121" s="55">
        <v>128357.6</v>
      </c>
      <c r="C121" s="55">
        <v>86272.4</v>
      </c>
      <c r="D121" s="55">
        <v>80687.7</v>
      </c>
      <c r="E121" s="28">
        <f t="shared" si="16"/>
        <v>62.86164590176194</v>
      </c>
      <c r="F121" s="28">
        <f t="shared" si="17"/>
        <v>93.52666669757652</v>
      </c>
      <c r="G121" s="55">
        <v>83235.9</v>
      </c>
      <c r="H121" s="28">
        <f t="shared" si="19"/>
        <v>96.93858058842399</v>
      </c>
      <c r="I121" s="55">
        <v>5239.5</v>
      </c>
    </row>
    <row r="122" spans="1:9" ht="12.75">
      <c r="A122" s="10" t="s">
        <v>55</v>
      </c>
      <c r="B122" s="55">
        <v>40771.9</v>
      </c>
      <c r="C122" s="55">
        <v>37114.8</v>
      </c>
      <c r="D122" s="55">
        <v>35025.6</v>
      </c>
      <c r="E122" s="28">
        <f t="shared" si="16"/>
        <v>85.90622463019874</v>
      </c>
      <c r="F122" s="28">
        <f t="shared" si="17"/>
        <v>94.37097869313588</v>
      </c>
      <c r="G122" s="55">
        <v>27423.9</v>
      </c>
      <c r="H122" s="28">
        <f t="shared" si="19"/>
        <v>127.71925218513778</v>
      </c>
      <c r="I122" s="55">
        <v>791.8</v>
      </c>
    </row>
    <row r="123" spans="1:9" ht="12.75">
      <c r="A123" s="10" t="s">
        <v>56</v>
      </c>
      <c r="B123" s="55">
        <v>68053.8</v>
      </c>
      <c r="C123" s="55">
        <v>46837.1</v>
      </c>
      <c r="D123" s="27">
        <v>43958.3</v>
      </c>
      <c r="E123" s="28">
        <f t="shared" si="16"/>
        <v>64.59345400256856</v>
      </c>
      <c r="F123" s="28">
        <f t="shared" si="17"/>
        <v>93.85359042297667</v>
      </c>
      <c r="G123" s="27">
        <v>41631.2</v>
      </c>
      <c r="H123" s="28">
        <f t="shared" si="19"/>
        <v>105.58979803608833</v>
      </c>
      <c r="I123" s="27">
        <v>3986.8</v>
      </c>
    </row>
    <row r="124" spans="1:9" ht="28.5" customHeight="1">
      <c r="A124" s="13" t="s">
        <v>57</v>
      </c>
      <c r="B124" s="54">
        <f>B125+B126</f>
        <v>143156.4</v>
      </c>
      <c r="C124" s="54">
        <f>C125+C126</f>
        <v>99012</v>
      </c>
      <c r="D124" s="54">
        <f>D125+D126</f>
        <v>96859.79999999999</v>
      </c>
      <c r="E124" s="25">
        <f t="shared" si="16"/>
        <v>67.66012556895814</v>
      </c>
      <c r="F124" s="25">
        <f t="shared" si="17"/>
        <v>97.82632408192946</v>
      </c>
      <c r="G124" s="54">
        <f>G125+G126</f>
        <v>136280.19999999998</v>
      </c>
      <c r="H124" s="28">
        <f t="shared" si="19"/>
        <v>71.07400781624918</v>
      </c>
      <c r="I124" s="54">
        <f>I125+I126</f>
        <v>7389</v>
      </c>
    </row>
    <row r="125" spans="1:9" ht="12.75">
      <c r="A125" s="10" t="s">
        <v>58</v>
      </c>
      <c r="B125" s="55">
        <v>133746.8</v>
      </c>
      <c r="C125" s="55">
        <v>94024.4</v>
      </c>
      <c r="D125" s="55">
        <v>92408.9</v>
      </c>
      <c r="E125" s="28">
        <f t="shared" si="16"/>
        <v>69.09241940741761</v>
      </c>
      <c r="F125" s="28">
        <f t="shared" si="17"/>
        <v>98.28182897205406</v>
      </c>
      <c r="G125" s="55">
        <v>132717.4</v>
      </c>
      <c r="H125" s="28">
        <f t="shared" si="19"/>
        <v>69.62832303827531</v>
      </c>
      <c r="I125" s="55">
        <v>7178.4</v>
      </c>
    </row>
    <row r="126" spans="1:9" ht="25.5">
      <c r="A126" s="10" t="s">
        <v>59</v>
      </c>
      <c r="B126" s="55">
        <v>9409.6</v>
      </c>
      <c r="C126" s="55">
        <v>4987.6</v>
      </c>
      <c r="D126" s="55">
        <v>4450.9</v>
      </c>
      <c r="E126" s="28">
        <f t="shared" si="16"/>
        <v>47.301691889134496</v>
      </c>
      <c r="F126" s="28">
        <f t="shared" si="17"/>
        <v>89.23931349747372</v>
      </c>
      <c r="G126" s="55">
        <v>3562.8</v>
      </c>
      <c r="H126" s="28">
        <f t="shared" si="19"/>
        <v>124.92702368923317</v>
      </c>
      <c r="I126" s="55">
        <v>210.6</v>
      </c>
    </row>
    <row r="127" spans="1:9" ht="18.75" customHeight="1">
      <c r="A127" s="13" t="s">
        <v>60</v>
      </c>
      <c r="B127" s="54">
        <f>B128+B129+B130+B131</f>
        <v>121286.1</v>
      </c>
      <c r="C127" s="54">
        <f>C128+C129+C130+C131</f>
        <v>77806.29999999999</v>
      </c>
      <c r="D127" s="54">
        <f>D128+D129+D130+D131</f>
        <v>62504.6</v>
      </c>
      <c r="E127" s="25">
        <f t="shared" si="16"/>
        <v>51.534841997557834</v>
      </c>
      <c r="F127" s="25">
        <f t="shared" si="17"/>
        <v>80.33359766497058</v>
      </c>
      <c r="G127" s="54">
        <f>G128+G129+G130+G131</f>
        <v>73998.5</v>
      </c>
      <c r="H127" s="28">
        <f t="shared" si="19"/>
        <v>84.46738785245647</v>
      </c>
      <c r="I127" s="54">
        <f>I128+I129+I130+I131</f>
        <v>-77.19999999999999</v>
      </c>
    </row>
    <row r="128" spans="1:9" ht="12.75">
      <c r="A128" s="10" t="s">
        <v>61</v>
      </c>
      <c r="B128" s="55">
        <v>2115.1</v>
      </c>
      <c r="C128" s="55">
        <v>1410.1</v>
      </c>
      <c r="D128" s="55">
        <v>1176.7</v>
      </c>
      <c r="E128" s="28">
        <f t="shared" si="16"/>
        <v>55.63330338991065</v>
      </c>
      <c r="F128" s="28">
        <f t="shared" si="17"/>
        <v>83.44798241259485</v>
      </c>
      <c r="G128" s="55">
        <v>1412.4</v>
      </c>
      <c r="H128" s="28">
        <f t="shared" si="19"/>
        <v>83.31209289153215</v>
      </c>
      <c r="I128" s="55">
        <v>160.4</v>
      </c>
    </row>
    <row r="129" spans="1:9" ht="12.75">
      <c r="A129" s="10" t="s">
        <v>62</v>
      </c>
      <c r="B129" s="55">
        <v>93580.9</v>
      </c>
      <c r="C129" s="55">
        <v>52526.1</v>
      </c>
      <c r="D129" s="55">
        <v>52100.8</v>
      </c>
      <c r="E129" s="28">
        <f t="shared" si="16"/>
        <v>55.67460881440552</v>
      </c>
      <c r="F129" s="28">
        <f t="shared" si="17"/>
        <v>99.19030729484962</v>
      </c>
      <c r="G129" s="55">
        <v>45762.8</v>
      </c>
      <c r="H129" s="28">
        <f t="shared" si="19"/>
        <v>113.84967703025164</v>
      </c>
      <c r="I129" s="55">
        <v>-308.2</v>
      </c>
    </row>
    <row r="130" spans="1:9" ht="12.75">
      <c r="A130" s="10" t="s">
        <v>63</v>
      </c>
      <c r="B130" s="27">
        <v>25590.1</v>
      </c>
      <c r="C130" s="27">
        <v>23870.1</v>
      </c>
      <c r="D130" s="27">
        <v>9227.1</v>
      </c>
      <c r="E130" s="28">
        <f t="shared" si="16"/>
        <v>36.057303410303206</v>
      </c>
      <c r="F130" s="28">
        <f t="shared" si="17"/>
        <v>38.65547274623902</v>
      </c>
      <c r="G130" s="27">
        <v>26823.3</v>
      </c>
      <c r="H130" s="28">
        <f t="shared" si="19"/>
        <v>34.399570522642634</v>
      </c>
      <c r="I130" s="27">
        <v>70.6</v>
      </c>
    </row>
    <row r="131" spans="1:9" ht="12.75">
      <c r="A131" s="10" t="s">
        <v>64</v>
      </c>
      <c r="B131" s="55">
        <v>0</v>
      </c>
      <c r="C131" s="55">
        <v>0</v>
      </c>
      <c r="D131" s="55">
        <v>0</v>
      </c>
      <c r="E131" s="28">
        <v>0</v>
      </c>
      <c r="F131" s="28">
        <v>0</v>
      </c>
      <c r="G131" s="55">
        <v>0</v>
      </c>
      <c r="H131" s="28">
        <v>0</v>
      </c>
      <c r="I131" s="55">
        <v>0</v>
      </c>
    </row>
    <row r="132" spans="1:9" ht="16.5" customHeight="1">
      <c r="A132" s="13" t="s">
        <v>71</v>
      </c>
      <c r="B132" s="26">
        <f>B133+B134+B135</f>
        <v>84850.2</v>
      </c>
      <c r="C132" s="26">
        <f>C133+C134+C135</f>
        <v>66195.2</v>
      </c>
      <c r="D132" s="26">
        <f>D133+D134+D135</f>
        <v>49965.799999999996</v>
      </c>
      <c r="E132" s="25">
        <f>$D:$D/$B:$B*100</f>
        <v>58.88707392557707</v>
      </c>
      <c r="F132" s="25">
        <f>$D:$D/$C:$C*100</f>
        <v>75.4825123271778</v>
      </c>
      <c r="G132" s="26">
        <f>G133+G134+G135</f>
        <v>45038.700000000004</v>
      </c>
      <c r="H132" s="28">
        <f>$D:$D/$G:$G*100</f>
        <v>110.93970296655984</v>
      </c>
      <c r="I132" s="26">
        <f>I133+I134+I135</f>
        <v>5725.7</v>
      </c>
    </row>
    <row r="133" spans="1:9" ht="12.75">
      <c r="A133" s="36" t="s">
        <v>72</v>
      </c>
      <c r="B133" s="27">
        <v>60032.6</v>
      </c>
      <c r="C133" s="27">
        <v>45663.7</v>
      </c>
      <c r="D133" s="27">
        <v>34742.2</v>
      </c>
      <c r="E133" s="28">
        <f>$D:$D/$B:$B*100</f>
        <v>57.87222275896763</v>
      </c>
      <c r="F133" s="28">
        <f>$D:$D/$C:$C*100</f>
        <v>76.08275282116867</v>
      </c>
      <c r="G133" s="27">
        <v>33994</v>
      </c>
      <c r="H133" s="28">
        <f>$D:$D/$G:$G*100</f>
        <v>102.20097664293696</v>
      </c>
      <c r="I133" s="27">
        <v>4029.1</v>
      </c>
    </row>
    <row r="134" spans="1:9" ht="12.75">
      <c r="A134" s="14" t="s">
        <v>73</v>
      </c>
      <c r="B134" s="27">
        <v>20502.7</v>
      </c>
      <c r="C134" s="27">
        <v>17131.1</v>
      </c>
      <c r="D134" s="27">
        <v>12203.5</v>
      </c>
      <c r="E134" s="28">
        <f>$D:$D/$B:$B*100</f>
        <v>59.521428884976125</v>
      </c>
      <c r="F134" s="28">
        <f>$D:$D/$C:$C*100</f>
        <v>71.23593931504692</v>
      </c>
      <c r="G134" s="27">
        <v>8376.4</v>
      </c>
      <c r="H134" s="28">
        <f>$D:$D/$G:$G*100</f>
        <v>145.68907884055204</v>
      </c>
      <c r="I134" s="27">
        <v>1424.8</v>
      </c>
    </row>
    <row r="135" spans="1:9" ht="24.75" customHeight="1">
      <c r="A135" s="14" t="s">
        <v>82</v>
      </c>
      <c r="B135" s="27">
        <v>4314.9</v>
      </c>
      <c r="C135" s="27">
        <v>3400.4</v>
      </c>
      <c r="D135" s="27">
        <v>3020.1</v>
      </c>
      <c r="E135" s="28">
        <f>$D:$D/$B:$B*100</f>
        <v>69.99235208231941</v>
      </c>
      <c r="F135" s="28">
        <f>$D:$D/$C:$C*100</f>
        <v>88.8160216445124</v>
      </c>
      <c r="G135" s="27">
        <v>2668.3</v>
      </c>
      <c r="H135" s="28">
        <f>$D:$D/$G:$G*100</f>
        <v>113.18442453996926</v>
      </c>
      <c r="I135" s="27">
        <v>271.8</v>
      </c>
    </row>
    <row r="136" spans="1:9" ht="25.5">
      <c r="A136" s="15" t="s">
        <v>94</v>
      </c>
      <c r="B136" s="26">
        <f aca="true" t="shared" si="20" ref="B136:I136">B137</f>
        <v>0</v>
      </c>
      <c r="C136" s="26">
        <f t="shared" si="20"/>
        <v>0</v>
      </c>
      <c r="D136" s="26">
        <f t="shared" si="20"/>
        <v>0</v>
      </c>
      <c r="E136" s="26">
        <f t="shared" si="20"/>
        <v>0</v>
      </c>
      <c r="F136" s="26">
        <f t="shared" si="20"/>
        <v>0</v>
      </c>
      <c r="G136" s="26">
        <f t="shared" si="20"/>
        <v>0</v>
      </c>
      <c r="H136" s="27">
        <f t="shared" si="20"/>
        <v>0</v>
      </c>
      <c r="I136" s="26">
        <f t="shared" si="20"/>
        <v>0</v>
      </c>
    </row>
    <row r="137" spans="1:9" ht="26.25" customHeight="1">
      <c r="A137" s="14" t="s">
        <v>94</v>
      </c>
      <c r="B137" s="27">
        <v>0</v>
      </c>
      <c r="C137" s="27">
        <v>0</v>
      </c>
      <c r="D137" s="27">
        <v>0</v>
      </c>
      <c r="E137" s="28">
        <v>0</v>
      </c>
      <c r="F137" s="28">
        <v>0</v>
      </c>
      <c r="G137" s="55">
        <v>0</v>
      </c>
      <c r="H137" s="28">
        <v>0</v>
      </c>
      <c r="I137" s="27">
        <v>0</v>
      </c>
    </row>
    <row r="138" spans="1:9" ht="21" customHeight="1">
      <c r="A138" s="34" t="s">
        <v>65</v>
      </c>
      <c r="B138" s="29">
        <f>B93+B102+B103+B104+B110+B115+B118+B124+B127+B132+B136</f>
        <v>4874040.100000001</v>
      </c>
      <c r="C138" s="29">
        <f>C93+C102+C103+C104+C110+C115+C118+C124+C127+C132+C136</f>
        <v>3976364.6999999997</v>
      </c>
      <c r="D138" s="29">
        <f>D93+D102+D103+D104+D110+D115+D118+D124+D127+D132+D136</f>
        <v>3455225.8</v>
      </c>
      <c r="E138" s="35">
        <f>$D:$D/$B:$B*100</f>
        <v>70.89038516527592</v>
      </c>
      <c r="F138" s="35">
        <f>$D:$D/$C:$C*100</f>
        <v>86.89408695334208</v>
      </c>
      <c r="G138" s="29">
        <f>G93+G102+G103+G104+G110+G115+G118+G124+G127+G132+G136</f>
        <v>1804052.2999999998</v>
      </c>
      <c r="H138" s="47">
        <f>$D:$D/$G:$G*100</f>
        <v>191.52581108651896</v>
      </c>
      <c r="I138" s="29">
        <f>I93+I102+I103+I104+I110+I115+I118+I124+I127+I132+I136</f>
        <v>367831.1</v>
      </c>
    </row>
    <row r="139" spans="1:9" ht="24" customHeight="1">
      <c r="A139" s="16" t="s">
        <v>66</v>
      </c>
      <c r="B139" s="29">
        <f>B91-B138</f>
        <v>-130311.5</v>
      </c>
      <c r="C139" s="29">
        <f>C91-C138</f>
        <v>-97627.8999999999</v>
      </c>
      <c r="D139" s="29">
        <f>D91-D138</f>
        <v>-34265.49999999907</v>
      </c>
      <c r="E139" s="29"/>
      <c r="F139" s="29"/>
      <c r="G139" s="29">
        <f>G91-G138</f>
        <v>5382.100000000093</v>
      </c>
      <c r="H139" s="48"/>
      <c r="I139" s="29">
        <f>I91-I138</f>
        <v>52298.40000000002</v>
      </c>
    </row>
    <row r="140" spans="1:9" ht="30" customHeight="1">
      <c r="A140" s="3" t="s">
        <v>67</v>
      </c>
      <c r="B140" s="27" t="s">
        <v>146</v>
      </c>
      <c r="C140" s="27"/>
      <c r="D140" s="27" t="s">
        <v>154</v>
      </c>
      <c r="E140" s="27"/>
      <c r="F140" s="27"/>
      <c r="G140" s="27"/>
      <c r="H140" s="27"/>
      <c r="I140" s="27"/>
    </row>
    <row r="141" spans="1:9" ht="17.25" customHeight="1">
      <c r="A141" s="7" t="s">
        <v>68</v>
      </c>
      <c r="B141" s="26">
        <v>144430.8</v>
      </c>
      <c r="C141" s="27"/>
      <c r="D141" s="26">
        <v>110165.2</v>
      </c>
      <c r="E141" s="27"/>
      <c r="F141" s="27"/>
      <c r="G141" s="56"/>
      <c r="H141" s="32"/>
      <c r="I141" s="26">
        <v>52298.5</v>
      </c>
    </row>
    <row r="142" spans="1:9" ht="12.75">
      <c r="A142" s="3" t="s">
        <v>7</v>
      </c>
      <c r="B142" s="27"/>
      <c r="C142" s="27"/>
      <c r="D142" s="27"/>
      <c r="E142" s="27"/>
      <c r="F142" s="27"/>
      <c r="G142" s="27"/>
      <c r="H142" s="32"/>
      <c r="I142" s="27"/>
    </row>
    <row r="143" spans="1:9" ht="12" customHeight="1">
      <c r="A143" s="8" t="s">
        <v>69</v>
      </c>
      <c r="B143" s="27">
        <v>16878.7</v>
      </c>
      <c r="C143" s="27"/>
      <c r="D143" s="27">
        <v>69474.3</v>
      </c>
      <c r="E143" s="27"/>
      <c r="F143" s="27"/>
      <c r="G143" s="27"/>
      <c r="H143" s="32"/>
      <c r="I143" s="27">
        <v>61317.7</v>
      </c>
    </row>
    <row r="144" spans="1:9" ht="12.75">
      <c r="A144" s="3" t="s">
        <v>70</v>
      </c>
      <c r="B144" s="27">
        <v>127552.1</v>
      </c>
      <c r="C144" s="27"/>
      <c r="D144" s="27">
        <v>40690.9</v>
      </c>
      <c r="E144" s="27"/>
      <c r="F144" s="27"/>
      <c r="G144" s="27"/>
      <c r="H144" s="32"/>
      <c r="I144" s="27">
        <v>-9019.2</v>
      </c>
    </row>
    <row r="145" spans="1:9" ht="12.75" hidden="1">
      <c r="A145" s="4" t="s">
        <v>92</v>
      </c>
      <c r="B145" s="30"/>
      <c r="C145" s="30"/>
      <c r="D145" s="30"/>
      <c r="E145" s="30"/>
      <c r="F145" s="30"/>
      <c r="G145" s="30"/>
      <c r="H145" s="31"/>
      <c r="I145" s="30"/>
    </row>
    <row r="146" ht="12" customHeight="1">
      <c r="A146" s="17"/>
    </row>
    <row r="147" spans="1:2" ht="12.75" hidden="1">
      <c r="A147" s="18"/>
      <c r="B147" s="57"/>
    </row>
    <row r="148" spans="1:9" ht="31.5" hidden="1">
      <c r="A148" s="19" t="s">
        <v>100</v>
      </c>
      <c r="B148" s="23"/>
      <c r="C148" s="23"/>
      <c r="D148" s="23"/>
      <c r="E148" s="23"/>
      <c r="F148" s="23"/>
      <c r="G148" s="23"/>
      <c r="H148" s="23" t="s">
        <v>89</v>
      </c>
      <c r="I148" s="24"/>
    </row>
    <row r="149" spans="1:9" ht="12.75">
      <c r="A149" s="18"/>
      <c r="B149" s="24"/>
      <c r="C149" s="24"/>
      <c r="D149" s="24"/>
      <c r="E149" s="24"/>
      <c r="F149" s="24"/>
      <c r="G149" s="24"/>
      <c r="H149" s="24"/>
      <c r="I149" s="24"/>
    </row>
    <row r="151" ht="12.75">
      <c r="A151" s="21" t="s">
        <v>93</v>
      </c>
    </row>
  </sheetData>
  <sheetProtection/>
  <mergeCells count="14">
    <mergeCell ref="A92:I92"/>
    <mergeCell ref="A1:H1"/>
    <mergeCell ref="A2:H2"/>
    <mergeCell ref="A3:H3"/>
    <mergeCell ref="A6:I6"/>
    <mergeCell ref="H9:H10"/>
    <mergeCell ref="I9:I10"/>
    <mergeCell ref="G9:G10"/>
    <mergeCell ref="F9:F10"/>
    <mergeCell ref="A9:A10"/>
    <mergeCell ref="B9:B10"/>
    <mergeCell ref="C9:C10"/>
    <mergeCell ref="D9:D10"/>
    <mergeCell ref="E9:E10"/>
  </mergeCells>
  <printOptions/>
  <pageMargins left="0.3937007874015748" right="0.15748031496062992" top="0.1968503937007874" bottom="0.1968503937007874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Иван</cp:lastModifiedBy>
  <cp:lastPrinted>2022-10-05T04:39:13Z</cp:lastPrinted>
  <dcterms:created xsi:type="dcterms:W3CDTF">2010-09-10T01:16:58Z</dcterms:created>
  <dcterms:modified xsi:type="dcterms:W3CDTF">2022-10-07T10:03:30Z</dcterms:modified>
  <cp:category/>
  <cp:version/>
  <cp:contentType/>
  <cp:contentStatus/>
</cp:coreProperties>
</file>