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28800" windowHeight="118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<sst xmlns="http://schemas.openxmlformats.org/spreadsheetml/2006/main" count="156" uniqueCount="155">
  <si>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</si>
  <si>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</si>
  <si>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</si>
  <si>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</si>
  <si>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</si>
  <si>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</si>
  <si>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</si>
  <si>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</si>
  <si>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</si>
  <si>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</si>
  <si>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</si>
  <si>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</si>
  <si>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</si>
  <si>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</si>
  <si>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</si>
  <si>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</si>
  <si>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</si>
  <si>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</si>
  <si>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</si>
  <si>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</si>
  <si>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</si>
  <si>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</si>
  <si>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</si>
  <si>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</si>
  <si>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</si>
  <si>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</si>
  <si>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</si>
  <si>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</si>
  <si>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</si>
  <si>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</si>
  <si>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</si>
  <si>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</si>
  <si>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</si>
  <si>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</si>
  <si>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</si>
  <si>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</si>
  <si>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</si>
  <si>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</si>
  <si>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</si>
  <si>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</si>
  <si>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</si>
  <si>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</si>
  <si>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</si>
  <si>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</si>
  <si>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</si>
  <si>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</si>
  <si>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</si>
  <si>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</si>
  <si>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</si>
  <si>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</si>
  <si>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</si>
  <si>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</si>
  <si>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</si>
  <si>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</si>
  <si>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</si>
  <si>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</si>
  <si>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</si>
  <si>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</si>
  <si>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</si>
  <si>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</si>
  <si>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</si>
  <si>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</si>
  <si>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</si>
  <si>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</si>
  <si>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</si>
  <si>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</si>
  <si>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</si>
  <si>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</si>
  <si>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</si>
  <si>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</si>
  <si>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</si>
  <si>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</si>
  <si>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</si>
  <si>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</si>
  <si>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</si>
  <si>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</si>
  <si>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</si>
  <si>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</si>
  <si>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</si>
  <si>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</si>
  <si>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</si>
  <si>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</si>
  <si>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</si>
  <si>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</si>
  <si>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</si>
  <si>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</si>
  <si>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</si>
  <si>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</si>
  <si>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</si>
  <si>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</si>
  <si>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</si>
  <si>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</si>
  <si>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</si>
  <si>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</si>
  <si>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</si>
  <si>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</si>
  <si>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</si>
  <si>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</si>
  <si>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</si>
  <si>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</si>
  <si>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</si>
  <si>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</si>
  <si>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</si>
  <si>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</si>
  <si>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</si>
  <si>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</si>
  <si>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</si>
  <si>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</si>
  <si>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</si>
  <si>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</si>
  <si>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</si>
  <si>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</si>
  <si>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</si>
  <si>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Охрана объектов растительного и животного мира и среды их обитания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</si>
  <si>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</si>
  <si>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</si>
  <si>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</si>
  <si>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</si>
  <si>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</si>
  <si>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</si>
  <si>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</si>
  <si>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</si>
  <si>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</si>
  <si>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</si>
  <si>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</si>
  <si>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</si>
  <si>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</si>
  <si>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</si>
  <si>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</si>
  <si>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01080)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</si>
  <si>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01070)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</si>
  <si>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01190)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</si>
  <si>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</si>
  <si>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</si>
  <si>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</si>
  <si>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</si>
  <si>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 с  применением патентной системы налогообложения</t>
  </si>
  <si>
    <t>НАЛОГ НА ИМУЩЕСТВО</t>
  </si>
  <si>
    <t xml:space="preserve"> иные межбюджетные трансферты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</si>
  <si>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</si>
  <si>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(1 16 01163)</t>
  </si>
  <si>
    <t>Обеспечение проведения выборов и референдумов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</si>
  <si>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 судьями, комиссиями по делам несовершеннолетних и защите их прав (1 16 01103)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</si>
  <si>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(1 16 01133)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</si>
  <si>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07000)</t>
  </si>
  <si>
    <t>Факт за аналогичный период 2021 г.</t>
  </si>
  <si>
    <t>На 01.01.2022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</si>
  <si>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(1 16 01180)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</si>
  <si>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</si>
  <si>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Водное хозяйство</t>
  </si>
  <si>
    <t>Лесное хозяйство</t>
  </si>
  <si>
    <t>доходы от продажи квартир, находящихся в собственности городских округов</t>
  </si>
  <si>
    <t>на 01 декабря 2022 года</t>
  </si>
  <si>
    <t>План за 11 месяцев 2022 г.</t>
  </si>
  <si>
    <t>На  01.12.2022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</si>
</sst>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23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23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2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M133" sqref="M133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9" width="10.00390625" style="22" customWidth="1"/>
    <col min="10" max="13" width="9.125" style="21" customWidth="1"/>
    <col min="14" max="14" width="12.125" style="21" customWidth="1"/>
    <col min="15" max="16384" width="9.125" style="21" customWidth="1"/>
  </cols>
  <sheetData>
    <row r="1" spans="1:9" ht="23.25" customHeight="1">
      <c r="A1" s="61" t="s">
        <v>0</v>
      </c>
      <c r="B1" s="61"/>
      <c r="C1" s="61"/>
      <c r="D1" s="61"/>
      <c r="E1" s="61"/>
      <c r="F1" s="61"/>
      <c r="G1" s="61"/>
      <c r="H1" s="61"/>
      <c r="I1" s="50"/>
    </row>
    <row r="2" spans="1:9" ht="19.5" customHeight="1">
      <c r="A2" s="62" t="s">
        <v>152</v>
      </c>
      <c r="B2" s="62"/>
      <c r="C2" s="62"/>
      <c r="D2" s="62"/>
      <c r="E2" s="62"/>
      <c r="F2" s="62"/>
      <c r="G2" s="62"/>
      <c r="H2" s="62"/>
      <c r="I2" s="51"/>
    </row>
    <row r="3" spans="1:9" ht="5.25" customHeight="1" hidden="1">
      <c r="A3" s="63" t="s">
        <v>1</v>
      </c>
      <c r="B3" s="63"/>
      <c r="C3" s="63"/>
      <c r="D3" s="63"/>
      <c r="E3" s="63"/>
      <c r="F3" s="63"/>
      <c r="G3" s="63"/>
      <c r="H3" s="63"/>
      <c r="I3" s="52"/>
    </row>
    <row r="4" spans="1:9" ht="44.25" customHeight="1" thickBot="1">
      <c r="A4" s="40" t="s">
        <v>2</v>
      </c>
      <c r="B4" s="41" t="s">
        <v>3</v>
      </c>
      <c r="C4" s="41" t="s">
        <v>153</v>
      </c>
      <c r="D4" s="41" t="s">
        <v>76</v>
      </c>
      <c r="E4" s="41" t="s">
        <v>75</v>
      </c>
      <c r="F4" s="41" t="s">
        <v>77</v>
      </c>
      <c r="G4" s="41" t="s">
        <v>145</v>
      </c>
      <c r="H4" s="42" t="s">
        <v>74</v>
      </c>
      <c r="I4" s="41" t="s">
        <v>79</v>
      </c>
    </row>
    <row r="5" spans="1:9" ht="18" customHeight="1" thickBo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5">
        <v>8</v>
      </c>
      <c r="I5" s="53">
        <v>9</v>
      </c>
    </row>
    <row r="6" spans="1:9" ht="24.75" customHeight="1">
      <c r="A6" s="64" t="s">
        <v>4</v>
      </c>
      <c r="B6" s="65"/>
      <c r="C6" s="65"/>
      <c r="D6" s="65"/>
      <c r="E6" s="65"/>
      <c r="F6" s="65"/>
      <c r="G6" s="65"/>
      <c r="H6" s="65"/>
      <c r="I6" s="66"/>
    </row>
    <row r="7" spans="1:9" ht="12.75">
      <c r="A7" s="5" t="s">
        <v>5</v>
      </c>
      <c r="B7" s="25">
        <f>B8+B9</f>
        <v>436924.4</v>
      </c>
      <c r="C7" s="25">
        <f>C8+C9</f>
        <v>385276.3</v>
      </c>
      <c r="D7" s="25">
        <f>D8+D9</f>
        <v>409018.99999999994</v>
      </c>
      <c r="E7" s="25">
        <f>$D:$D/$B:$B*100</f>
        <v>93.6132200444745</v>
      </c>
      <c r="F7" s="25">
        <f>$D:$D/$C:$C*100</f>
        <v>106.16251246183582</v>
      </c>
      <c r="G7" s="25">
        <f>G8+G9</f>
        <v>388654.79999999993</v>
      </c>
      <c r="H7" s="28">
        <f>$D:$D/$G:$G*100</f>
        <v>105.23966254887371</v>
      </c>
      <c r="I7" s="25">
        <f>I8+I9</f>
        <v>43720.7</v>
      </c>
    </row>
    <row r="8" spans="1:9" ht="25.5">
      <c r="A8" s="49" t="s">
        <v>6</v>
      </c>
      <c r="B8" s="26">
        <v>56910.7</v>
      </c>
      <c r="C8" s="26">
        <v>52410.7</v>
      </c>
      <c r="D8" s="26">
        <v>27998.8</v>
      </c>
      <c r="E8" s="25">
        <f>$D:$D/$B:$B*100</f>
        <v>49.1977782736814</v>
      </c>
      <c r="F8" s="25">
        <f>$D:$D/$C:$C*100</f>
        <v>53.42191575384416</v>
      </c>
      <c r="G8" s="26">
        <v>74747.3</v>
      </c>
      <c r="H8" s="28">
        <f>$D:$D/$G:$G*100</f>
        <v>37.45794162464731</v>
      </c>
      <c r="I8" s="26">
        <v>3147.3</v>
      </c>
    </row>
    <row r="9" spans="1:9" ht="12.75">
      <c r="A9" s="72" t="s">
        <v>78</v>
      </c>
      <c r="B9" s="69">
        <f>B11+B12+B13+B14+B15</f>
        <v>380013.7</v>
      </c>
      <c r="C9" s="69">
        <f>C11+C12+C13+C14+C15</f>
        <v>332865.6</v>
      </c>
      <c r="D9" s="69">
        <f>D11+D12+D13+D14+D15</f>
        <v>381020.19999999995</v>
      </c>
      <c r="E9" s="74">
        <f>$D:$D/$B:$B*100</f>
        <v>100.26485887219327</v>
      </c>
      <c r="F9" s="69">
        <f>$D:$D/$C:$C*100</f>
        <v>114.46667964487769</v>
      </c>
      <c r="G9" s="69">
        <f>G11+G12+G13+G14+G15</f>
        <v>313907.49999999994</v>
      </c>
      <c r="H9" s="67">
        <f>$D:$D/$G:$G*100</f>
        <v>121.37976951809053</v>
      </c>
      <c r="I9" s="69">
        <f>I11+I12+I13+I14+I15</f>
        <v>40573.399999999994</v>
      </c>
    </row>
    <row r="10" spans="1:9" ht="12.75">
      <c r="A10" s="73"/>
      <c r="B10" s="70"/>
      <c r="C10" s="70"/>
      <c r="D10" s="70"/>
      <c r="E10" s="75"/>
      <c r="F10" s="71"/>
      <c r="G10" s="70"/>
      <c r="H10" s="68"/>
      <c r="I10" s="70"/>
    </row>
    <row r="11" spans="1:9" ht="51" customHeight="1">
      <c r="A11" s="1" t="s">
        <v>83</v>
      </c>
      <c r="B11" s="27">
        <v>363409.2</v>
      </c>
      <c r="C11" s="27">
        <v>317197</v>
      </c>
      <c r="D11" s="27">
        <v>360319.5</v>
      </c>
      <c r="E11" s="28">
        <f aca="true" t="shared" si="0" ref="E11:E24">$D:$D/$B:$B*100</f>
        <v>99.14980138092267</v>
      </c>
      <c r="F11" s="28">
        <f aca="true" t="shared" si="1" ref="F11:F24">$D:$D/$C:$C*100</f>
        <v>113.59486375974552</v>
      </c>
      <c r="G11" s="27">
        <v>297691.6</v>
      </c>
      <c r="H11" s="28">
        <f>$D:$D/$G:$G*100</f>
        <v>121.03784587808323</v>
      </c>
      <c r="I11" s="27">
        <v>39019.1</v>
      </c>
    </row>
    <row r="12" spans="1:9" ht="89.25">
      <c r="A12" s="2" t="s">
        <v>101</v>
      </c>
      <c r="B12" s="27">
        <v>1283.2</v>
      </c>
      <c r="C12" s="27">
        <v>1208</v>
      </c>
      <c r="D12" s="27">
        <v>1255.6</v>
      </c>
      <c r="E12" s="28">
        <f t="shared" si="0"/>
        <v>97.84912718204488</v>
      </c>
      <c r="F12" s="28">
        <f t="shared" si="1"/>
        <v>103.94039735099336</v>
      </c>
      <c r="G12" s="27">
        <v>1184.3</v>
      </c>
      <c r="H12" s="28">
        <f>$D:$D/$G:$G*100</f>
        <v>106.02043401165244</v>
      </c>
      <c r="I12" s="27">
        <v>124</v>
      </c>
    </row>
    <row r="13" spans="1:9" ht="25.5">
      <c r="A13" s="3" t="s">
        <v>84</v>
      </c>
      <c r="B13" s="27">
        <v>2087.9</v>
      </c>
      <c r="C13" s="27">
        <v>2027.3</v>
      </c>
      <c r="D13" s="27">
        <v>4327.8</v>
      </c>
      <c r="E13" s="28">
        <f t="shared" si="0"/>
        <v>207.28004214761242</v>
      </c>
      <c r="F13" s="28">
        <f t="shared" si="1"/>
        <v>213.4760518916786</v>
      </c>
      <c r="G13" s="27">
        <v>2091</v>
      </c>
      <c r="H13" s="28">
        <f>$D:$D/$G:$G*100</f>
        <v>206.97274031563845</v>
      </c>
      <c r="I13" s="27">
        <v>419.6</v>
      </c>
    </row>
    <row r="14" spans="1:9" ht="65.25" customHeight="1">
      <c r="A14" s="6" t="s">
        <v>90</v>
      </c>
      <c r="B14" s="27">
        <v>11189.8</v>
      </c>
      <c r="C14" s="27">
        <v>10514.7</v>
      </c>
      <c r="D14" s="27">
        <v>13424.2</v>
      </c>
      <c r="E14" s="28">
        <f t="shared" si="0"/>
        <v>119.9681853116231</v>
      </c>
      <c r="F14" s="28">
        <f t="shared" si="1"/>
        <v>127.6707847109285</v>
      </c>
      <c r="G14" s="27">
        <v>11032.3</v>
      </c>
      <c r="H14" s="28">
        <f>$D:$D/$G:$G*100</f>
        <v>121.68088249956945</v>
      </c>
      <c r="I14" s="27">
        <v>759.2</v>
      </c>
    </row>
    <row r="15" spans="1:9" ht="48.75" customHeight="1">
      <c r="A15" s="37" t="s">
        <v>132</v>
      </c>
      <c r="B15" s="27">
        <v>2043.6</v>
      </c>
      <c r="C15" s="27">
        <v>1918.6</v>
      </c>
      <c r="D15" s="27">
        <v>1693.1</v>
      </c>
      <c r="E15" s="28">
        <f t="shared" si="0"/>
        <v>82.84889410843608</v>
      </c>
      <c r="F15" s="28">
        <f t="shared" si="1"/>
        <v>88.2466381736683</v>
      </c>
      <c r="G15" s="27">
        <v>1908.3</v>
      </c>
      <c r="H15" s="28">
        <f>$D:$D/$G:$G*100</f>
        <v>88.72294712571399</v>
      </c>
      <c r="I15" s="27">
        <v>251.5</v>
      </c>
    </row>
    <row r="16" spans="1:9" ht="39.75" customHeight="1">
      <c r="A16" s="20" t="s">
        <v>95</v>
      </c>
      <c r="B16" s="54">
        <f>B17+B18+B19+B20</f>
        <v>53309.5</v>
      </c>
      <c r="C16" s="54">
        <f>C17+C18+C19+C20</f>
        <v>48865.600000000006</v>
      </c>
      <c r="D16" s="54">
        <f>D17+D18+D19+D20</f>
        <v>56456.7</v>
      </c>
      <c r="E16" s="25">
        <f t="shared" si="0"/>
        <v>105.90363818831541</v>
      </c>
      <c r="F16" s="25">
        <f t="shared" si="1"/>
        <v>115.53465014243147</v>
      </c>
      <c r="G16" s="54">
        <f>G17+G18+G19+G20</f>
        <v>21357.100000000002</v>
      </c>
      <c r="H16" s="28">
        <f aca="true" t="shared" si="2" ref="H16:H24">$D:$D/$G:$G*100</f>
        <v>264.3462829691297</v>
      </c>
      <c r="I16" s="54">
        <f>I17+I18+I19+I20</f>
        <v>5072.900000000001</v>
      </c>
    </row>
    <row r="17" spans="1:9" ht="37.5" customHeight="1">
      <c r="A17" s="8" t="s">
        <v>96</v>
      </c>
      <c r="B17" s="27">
        <v>24102.9</v>
      </c>
      <c r="C17" s="27">
        <v>22093</v>
      </c>
      <c r="D17" s="27">
        <v>28209.4</v>
      </c>
      <c r="E17" s="28">
        <f t="shared" si="0"/>
        <v>117.0373689473051</v>
      </c>
      <c r="F17" s="28">
        <f t="shared" si="1"/>
        <v>127.68478703661795</v>
      </c>
      <c r="G17" s="27">
        <v>9789.2</v>
      </c>
      <c r="H17" s="28">
        <f t="shared" si="2"/>
        <v>288.16859396069134</v>
      </c>
      <c r="I17" s="27">
        <v>2848.8</v>
      </c>
    </row>
    <row r="18" spans="1:9" ht="56.25" customHeight="1">
      <c r="A18" s="8" t="s">
        <v>97</v>
      </c>
      <c r="B18" s="27">
        <v>133.4</v>
      </c>
      <c r="C18" s="27">
        <v>122.2</v>
      </c>
      <c r="D18" s="27">
        <v>156.1</v>
      </c>
      <c r="E18" s="28">
        <f t="shared" si="0"/>
        <v>117.01649175412292</v>
      </c>
      <c r="F18" s="28">
        <f t="shared" si="1"/>
        <v>127.74140752864156</v>
      </c>
      <c r="G18" s="27">
        <v>69.4</v>
      </c>
      <c r="H18" s="28">
        <f t="shared" si="2"/>
        <v>224.9279538904899</v>
      </c>
      <c r="I18" s="27">
        <v>13.8</v>
      </c>
    </row>
    <row r="19" spans="1:9" ht="55.5" customHeight="1">
      <c r="A19" s="8" t="s">
        <v>98</v>
      </c>
      <c r="B19" s="27">
        <v>32095.6</v>
      </c>
      <c r="C19" s="27">
        <v>29420.9</v>
      </c>
      <c r="D19" s="27">
        <v>31399.7</v>
      </c>
      <c r="E19" s="28">
        <f t="shared" si="0"/>
        <v>97.83179002729347</v>
      </c>
      <c r="F19" s="28">
        <f t="shared" si="1"/>
        <v>106.72583095690477</v>
      </c>
      <c r="G19" s="27">
        <v>13157.1</v>
      </c>
      <c r="H19" s="28">
        <f t="shared" si="2"/>
        <v>238.65213458892916</v>
      </c>
      <c r="I19" s="27">
        <v>2586</v>
      </c>
    </row>
    <row r="20" spans="1:9" ht="54" customHeight="1">
      <c r="A20" s="8" t="s">
        <v>99</v>
      </c>
      <c r="B20" s="27">
        <v>-3022.4</v>
      </c>
      <c r="C20" s="27">
        <v>-2770.5</v>
      </c>
      <c r="D20" s="27">
        <v>-3308.5</v>
      </c>
      <c r="E20" s="28">
        <f t="shared" si="0"/>
        <v>109.465987294865</v>
      </c>
      <c r="F20" s="28">
        <f t="shared" si="1"/>
        <v>119.41887745894242</v>
      </c>
      <c r="G20" s="27">
        <v>-1658.6</v>
      </c>
      <c r="H20" s="28">
        <f t="shared" si="2"/>
        <v>199.47546123236467</v>
      </c>
      <c r="I20" s="27">
        <v>-375.7</v>
      </c>
    </row>
    <row r="21" spans="1:9" ht="12.75">
      <c r="A21" s="7" t="s">
        <v>8</v>
      </c>
      <c r="B21" s="54">
        <f>B22+B26+B27+B28</f>
        <v>111376.1</v>
      </c>
      <c r="C21" s="54">
        <f>C22+C26+C27+C28</f>
        <v>104426.1</v>
      </c>
      <c r="D21" s="54">
        <f>D22+D26+D27+D28</f>
        <v>103283.59999999999</v>
      </c>
      <c r="E21" s="25">
        <f t="shared" si="0"/>
        <v>92.73407849619441</v>
      </c>
      <c r="F21" s="25">
        <f t="shared" si="1"/>
        <v>98.90592485978121</v>
      </c>
      <c r="G21" s="54">
        <f>G22+G26+G27+G28</f>
        <v>101158.3</v>
      </c>
      <c r="H21" s="28">
        <f t="shared" si="2"/>
        <v>102.10096452787363</v>
      </c>
      <c r="I21" s="54">
        <f>I22+I26+I27+I28</f>
        <v>5752.4</v>
      </c>
    </row>
    <row r="22" spans="1:9" ht="27.75" customHeight="1">
      <c r="A22" s="38" t="s">
        <v>133</v>
      </c>
      <c r="B22" s="54">
        <f>SUM(B23:B24)</f>
        <v>91200</v>
      </c>
      <c r="C22" s="54">
        <f>SUM(C23:C24)</f>
        <v>87950</v>
      </c>
      <c r="D22" s="54">
        <f>SUM(D23:D25)</f>
        <v>88012.4</v>
      </c>
      <c r="E22" s="28">
        <f t="shared" si="0"/>
        <v>96.5048245614035</v>
      </c>
      <c r="F22" s="28">
        <f t="shared" si="1"/>
        <v>100.0709494030699</v>
      </c>
      <c r="G22" s="54">
        <f>SUM(G23:G25)</f>
        <v>80738.4</v>
      </c>
      <c r="H22" s="25">
        <f t="shared" si="2"/>
        <v>109.00934375712177</v>
      </c>
      <c r="I22" s="54">
        <f>SUM(I23:I25)</f>
        <v>4589.7</v>
      </c>
    </row>
    <row r="23" spans="1:9" ht="27.75" customHeight="1">
      <c r="A23" s="3" t="s">
        <v>134</v>
      </c>
      <c r="B23" s="27">
        <v>54720</v>
      </c>
      <c r="C23" s="27">
        <v>52620</v>
      </c>
      <c r="D23" s="27">
        <v>50838.2</v>
      </c>
      <c r="E23" s="28">
        <f t="shared" si="0"/>
        <v>92.90606725146199</v>
      </c>
      <c r="F23" s="28">
        <f t="shared" si="1"/>
        <v>96.6138350437096</v>
      </c>
      <c r="G23" s="27">
        <v>49869.1</v>
      </c>
      <c r="H23" s="28">
        <f t="shared" si="2"/>
        <v>101.94328752674502</v>
      </c>
      <c r="I23" s="27">
        <v>2160.5</v>
      </c>
    </row>
    <row r="24" spans="1:9" ht="42.75" customHeight="1">
      <c r="A24" s="39" t="s">
        <v>135</v>
      </c>
      <c r="B24" s="27">
        <v>36480</v>
      </c>
      <c r="C24" s="27">
        <v>35330</v>
      </c>
      <c r="D24" s="27">
        <v>37172.6</v>
      </c>
      <c r="E24" s="28">
        <f t="shared" si="0"/>
        <v>101.89857456140349</v>
      </c>
      <c r="F24" s="28">
        <f t="shared" si="1"/>
        <v>105.21539767902632</v>
      </c>
      <c r="G24" s="27">
        <v>30869.3</v>
      </c>
      <c r="H24" s="28">
        <f t="shared" si="2"/>
        <v>120.4193162786328</v>
      </c>
      <c r="I24" s="27">
        <v>2429.2</v>
      </c>
    </row>
    <row r="25" spans="1:9" ht="42.75" customHeight="1">
      <c r="A25" s="39" t="s">
        <v>148</v>
      </c>
      <c r="B25" s="27">
        <v>0</v>
      </c>
      <c r="C25" s="27">
        <v>0</v>
      </c>
      <c r="D25" s="27">
        <v>1.6</v>
      </c>
      <c r="E25" s="28">
        <v>0</v>
      </c>
      <c r="F25" s="28">
        <v>0</v>
      </c>
      <c r="G25" s="27">
        <v>0</v>
      </c>
      <c r="H25" s="28">
        <v>0</v>
      </c>
      <c r="I25" s="27">
        <v>0</v>
      </c>
    </row>
    <row r="26" spans="1:9" ht="12.75">
      <c r="A26" s="3" t="s">
        <v>9</v>
      </c>
      <c r="B26" s="27">
        <v>123.6</v>
      </c>
      <c r="C26" s="27">
        <v>123.6</v>
      </c>
      <c r="D26" s="27">
        <v>423.4</v>
      </c>
      <c r="E26" s="28">
        <f aca="true" t="shared" si="3" ref="E26:E35">$D:$D/$B:$B*100</f>
        <v>342.55663430420714</v>
      </c>
      <c r="F26" s="28">
        <f>$D:$D/$C:$C*100</f>
        <v>342.55663430420714</v>
      </c>
      <c r="G26" s="27">
        <v>7786.3</v>
      </c>
      <c r="H26" s="28">
        <f>$D:$D/$G:$G*100</f>
        <v>5.437756058718518</v>
      </c>
      <c r="I26" s="27">
        <v>36.7</v>
      </c>
    </row>
    <row r="27" spans="1:9" ht="12.75">
      <c r="A27" s="3" t="s">
        <v>10</v>
      </c>
      <c r="B27" s="27">
        <v>33.5</v>
      </c>
      <c r="C27" s="27">
        <v>33.5</v>
      </c>
      <c r="D27" s="27">
        <v>184.7</v>
      </c>
      <c r="E27" s="28">
        <f t="shared" si="3"/>
        <v>551.3432835820895</v>
      </c>
      <c r="F27" s="28">
        <f>$D:$D/$C:$C*100</f>
        <v>551.3432835820895</v>
      </c>
      <c r="G27" s="27">
        <v>33.5</v>
      </c>
      <c r="H27" s="28">
        <v>0</v>
      </c>
      <c r="I27" s="27">
        <v>0</v>
      </c>
    </row>
    <row r="28" spans="1:9" ht="25.5">
      <c r="A28" s="3" t="s">
        <v>136</v>
      </c>
      <c r="B28" s="27">
        <v>20019</v>
      </c>
      <c r="C28" s="27">
        <v>16319</v>
      </c>
      <c r="D28" s="27">
        <v>14663.1</v>
      </c>
      <c r="E28" s="28">
        <f t="shared" si="3"/>
        <v>73.24591637943954</v>
      </c>
      <c r="F28" s="28">
        <f aca="true" t="shared" si="4" ref="F28:F35">$D:$D/$C:$C*100</f>
        <v>89.85293216496109</v>
      </c>
      <c r="G28" s="27">
        <v>12600.1</v>
      </c>
      <c r="H28" s="28">
        <f aca="true" t="shared" si="5" ref="H28:H35">$D:$D/$G:$G*100</f>
        <v>116.37288592947674</v>
      </c>
      <c r="I28" s="27">
        <v>1126</v>
      </c>
    </row>
    <row r="29" spans="1:9" ht="12.75">
      <c r="A29" s="7" t="s">
        <v>137</v>
      </c>
      <c r="B29" s="26">
        <f>SUM(B30+B31)</f>
        <v>35177.399999999994</v>
      </c>
      <c r="C29" s="26">
        <f>SUM(C30+C31)</f>
        <v>30377.399999999998</v>
      </c>
      <c r="D29" s="26">
        <f>SUM(D30+D31)</f>
        <v>26934</v>
      </c>
      <c r="E29" s="25">
        <f t="shared" si="3"/>
        <v>76.56620443807674</v>
      </c>
      <c r="F29" s="25">
        <f t="shared" si="4"/>
        <v>88.66459934029905</v>
      </c>
      <c r="G29" s="26">
        <f>SUM(G30+G31)</f>
        <v>25018.1</v>
      </c>
      <c r="H29" s="28">
        <f t="shared" si="5"/>
        <v>107.65805556776895</v>
      </c>
      <c r="I29" s="26">
        <f>SUM(I30+I31)</f>
        <v>6615.099999999999</v>
      </c>
    </row>
    <row r="30" spans="1:9" ht="12.75">
      <c r="A30" s="3" t="s">
        <v>11</v>
      </c>
      <c r="B30" s="27">
        <v>21150.6</v>
      </c>
      <c r="C30" s="27">
        <v>17450.6</v>
      </c>
      <c r="D30" s="27">
        <v>14541.1</v>
      </c>
      <c r="E30" s="28">
        <f t="shared" si="3"/>
        <v>68.75029549989127</v>
      </c>
      <c r="F30" s="28">
        <f t="shared" si="4"/>
        <v>83.32722084054417</v>
      </c>
      <c r="G30" s="27">
        <v>11870.7</v>
      </c>
      <c r="H30" s="28">
        <f t="shared" si="5"/>
        <v>122.49572476770535</v>
      </c>
      <c r="I30" s="27">
        <v>4298.7</v>
      </c>
    </row>
    <row r="31" spans="1:9" ht="12.75">
      <c r="A31" s="7" t="s">
        <v>105</v>
      </c>
      <c r="B31" s="26">
        <f aca="true" t="shared" si="6" ref="B31:G31">SUM(B32:B33)</f>
        <v>14026.8</v>
      </c>
      <c r="C31" s="26">
        <f>SUM(C32:C33)</f>
        <v>12926.8</v>
      </c>
      <c r="D31" s="26">
        <f t="shared" si="6"/>
        <v>12392.900000000001</v>
      </c>
      <c r="E31" s="25">
        <f t="shared" si="3"/>
        <v>88.3515841104172</v>
      </c>
      <c r="F31" s="25">
        <f t="shared" si="4"/>
        <v>95.86982083733021</v>
      </c>
      <c r="G31" s="26">
        <f t="shared" si="6"/>
        <v>13147.4</v>
      </c>
      <c r="H31" s="28">
        <f t="shared" si="5"/>
        <v>94.26122275126643</v>
      </c>
      <c r="I31" s="26">
        <f>SUM(I32:I33)</f>
        <v>2316.3999999999996</v>
      </c>
    </row>
    <row r="32" spans="1:9" ht="12.75">
      <c r="A32" s="3" t="s">
        <v>103</v>
      </c>
      <c r="B32" s="27">
        <v>9010</v>
      </c>
      <c r="C32" s="27">
        <v>8710</v>
      </c>
      <c r="D32" s="27">
        <v>8671.6</v>
      </c>
      <c r="E32" s="28">
        <f t="shared" si="3"/>
        <v>96.2441731409545</v>
      </c>
      <c r="F32" s="28">
        <f t="shared" si="4"/>
        <v>99.55912743972446</v>
      </c>
      <c r="G32" s="27">
        <v>8814.5</v>
      </c>
      <c r="H32" s="28">
        <f t="shared" si="5"/>
        <v>98.37880764649158</v>
      </c>
      <c r="I32" s="27">
        <v>619.8</v>
      </c>
    </row>
    <row r="33" spans="1:9" ht="12.75">
      <c r="A33" s="3" t="s">
        <v>104</v>
      </c>
      <c r="B33" s="27">
        <v>5016.8</v>
      </c>
      <c r="C33" s="27">
        <v>4216.8</v>
      </c>
      <c r="D33" s="27">
        <v>3721.3</v>
      </c>
      <c r="E33" s="28">
        <f t="shared" si="3"/>
        <v>74.17676606601819</v>
      </c>
      <c r="F33" s="28">
        <f t="shared" si="4"/>
        <v>88.24938341870613</v>
      </c>
      <c r="G33" s="27">
        <v>4332.9</v>
      </c>
      <c r="H33" s="28">
        <f t="shared" si="5"/>
        <v>85.8847423203859</v>
      </c>
      <c r="I33" s="27">
        <v>1696.6</v>
      </c>
    </row>
    <row r="34" spans="1:9" ht="12.75">
      <c r="A34" s="5" t="s">
        <v>12</v>
      </c>
      <c r="B34" s="54">
        <f>SUM(B35,B37,B38)</f>
        <v>11980</v>
      </c>
      <c r="C34" s="54">
        <f>SUM(C35,C37,C38)</f>
        <v>11070.4</v>
      </c>
      <c r="D34" s="54">
        <f>SUM(D35,D37,D38)</f>
        <v>13749.4</v>
      </c>
      <c r="E34" s="25">
        <f t="shared" si="3"/>
        <v>114.76961602671119</v>
      </c>
      <c r="F34" s="25">
        <f t="shared" si="4"/>
        <v>124.19966758202052</v>
      </c>
      <c r="G34" s="54">
        <f>SUM(G35,G37,G38)</f>
        <v>10377.5</v>
      </c>
      <c r="H34" s="28">
        <f t="shared" si="5"/>
        <v>132.49241146711634</v>
      </c>
      <c r="I34" s="54">
        <f>SUM(I35,I37,I38)</f>
        <v>1590.1</v>
      </c>
    </row>
    <row r="35" spans="1:9" ht="24.75" customHeight="1">
      <c r="A35" s="3" t="s">
        <v>13</v>
      </c>
      <c r="B35" s="27">
        <v>11870</v>
      </c>
      <c r="C35" s="27">
        <v>10970</v>
      </c>
      <c r="D35" s="27">
        <v>13650.8</v>
      </c>
      <c r="E35" s="28">
        <f t="shared" si="3"/>
        <v>115.00252737994944</v>
      </c>
      <c r="F35" s="28">
        <f t="shared" si="4"/>
        <v>124.43755697356427</v>
      </c>
      <c r="G35" s="27">
        <v>10264.1</v>
      </c>
      <c r="H35" s="28">
        <f t="shared" si="5"/>
        <v>132.99558655897738</v>
      </c>
      <c r="I35" s="27">
        <v>1590.1</v>
      </c>
    </row>
    <row r="36" spans="1:9" ht="12.75" customHeight="1" hidden="1">
      <c r="A36" s="4" t="s">
        <v>91</v>
      </c>
      <c r="B36" s="27"/>
      <c r="C36" s="27"/>
      <c r="D36" s="27"/>
      <c r="E36" s="28"/>
      <c r="F36" s="28"/>
      <c r="G36" s="27"/>
      <c r="H36" s="28"/>
      <c r="I36" s="27"/>
    </row>
    <row r="37" spans="1:9" ht="27" customHeight="1">
      <c r="A37" s="3" t="s">
        <v>14</v>
      </c>
      <c r="B37" s="27">
        <v>110</v>
      </c>
      <c r="C37" s="27">
        <v>100.4</v>
      </c>
      <c r="D37" s="27">
        <v>65</v>
      </c>
      <c r="E37" s="28">
        <f>$D:$D/$B:$B*100</f>
        <v>59.09090909090909</v>
      </c>
      <c r="F37" s="28">
        <f>$D:$D/$C:$C*100</f>
        <v>64.7410358565737</v>
      </c>
      <c r="G37" s="27">
        <v>75</v>
      </c>
      <c r="H37" s="28">
        <v>0</v>
      </c>
      <c r="I37" s="27">
        <v>0</v>
      </c>
    </row>
    <row r="38" spans="1:9" ht="72" customHeight="1">
      <c r="A38" s="3" t="s">
        <v>139</v>
      </c>
      <c r="B38" s="27">
        <v>0</v>
      </c>
      <c r="C38" s="27">
        <v>0</v>
      </c>
      <c r="D38" s="27">
        <v>33.6</v>
      </c>
      <c r="E38" s="28">
        <v>0</v>
      </c>
      <c r="F38" s="28">
        <v>0</v>
      </c>
      <c r="G38" s="27">
        <v>38.4</v>
      </c>
      <c r="H38" s="28">
        <v>0</v>
      </c>
      <c r="I38" s="27">
        <v>0</v>
      </c>
    </row>
    <row r="39" spans="1:9" ht="25.5">
      <c r="A39" s="7" t="s">
        <v>15</v>
      </c>
      <c r="B39" s="54">
        <f>$40:$40+$41:$41</f>
        <v>0</v>
      </c>
      <c r="C39" s="54">
        <f>$40:$40+$41:$41</f>
        <v>0</v>
      </c>
      <c r="D39" s="54">
        <f>$40:$40+$41:$41</f>
        <v>-0.2</v>
      </c>
      <c r="E39" s="25">
        <v>0</v>
      </c>
      <c r="F39" s="25">
        <v>0</v>
      </c>
      <c r="G39" s="54">
        <f>$40:$40+$41:$41</f>
        <v>0.7</v>
      </c>
      <c r="H39" s="28">
        <v>0</v>
      </c>
      <c r="I39" s="54">
        <f>$40:$40+$41:$41</f>
        <v>-0.2</v>
      </c>
    </row>
    <row r="40" spans="1:9" ht="25.5">
      <c r="A40" s="3" t="s">
        <v>16</v>
      </c>
      <c r="B40" s="27">
        <v>0</v>
      </c>
      <c r="C40" s="27">
        <v>0</v>
      </c>
      <c r="D40" s="27">
        <v>-0.2</v>
      </c>
      <c r="E40" s="28">
        <v>0</v>
      </c>
      <c r="F40" s="28">
        <v>0</v>
      </c>
      <c r="G40" s="27">
        <v>0.7</v>
      </c>
      <c r="H40" s="28">
        <v>0</v>
      </c>
      <c r="I40" s="27">
        <v>0</v>
      </c>
    </row>
    <row r="41" spans="1:9" ht="25.5">
      <c r="A41" s="3" t="s">
        <v>17</v>
      </c>
      <c r="B41" s="27">
        <v>0</v>
      </c>
      <c r="C41" s="27">
        <v>0</v>
      </c>
      <c r="D41" s="27">
        <v>0</v>
      </c>
      <c r="E41" s="28">
        <v>0</v>
      </c>
      <c r="F41" s="28">
        <v>0</v>
      </c>
      <c r="G41" s="27">
        <v>0</v>
      </c>
      <c r="H41" s="28">
        <v>0</v>
      </c>
      <c r="I41" s="27">
        <v>-0.2</v>
      </c>
    </row>
    <row r="42" spans="1:9" ht="38.25">
      <c r="A42" s="7" t="s">
        <v>18</v>
      </c>
      <c r="B42" s="54">
        <f>$43:$43+$44:$44+$46:$46+B45</f>
        <v>80476.7</v>
      </c>
      <c r="C42" s="54">
        <f>$43:$43+$44:$44+$46:$46+C45</f>
        <v>75776.7</v>
      </c>
      <c r="D42" s="54">
        <f>SUM(D43:D46)</f>
        <v>98183.5</v>
      </c>
      <c r="E42" s="25">
        <f aca="true" t="shared" si="7" ref="E42:E47">$D:$D/$B:$B*100</f>
        <v>122.00239323928541</v>
      </c>
      <c r="F42" s="25">
        <f>$D:$D/$C:$C*100</f>
        <v>129.56951147252389</v>
      </c>
      <c r="G42" s="54">
        <f>$43:$43+$44:$44+$46:$46+G45</f>
        <v>114151.90000000001</v>
      </c>
      <c r="H42" s="28">
        <f>$D:$D/$G:$G*100</f>
        <v>86.01127094686991</v>
      </c>
      <c r="I42" s="54">
        <f>SUM(I43:I46)</f>
        <v>12554.5</v>
      </c>
    </row>
    <row r="43" spans="1:9" ht="76.5">
      <c r="A43" s="4" t="s">
        <v>85</v>
      </c>
      <c r="B43" s="27">
        <v>51700</v>
      </c>
      <c r="C43" s="27">
        <v>49200</v>
      </c>
      <c r="D43" s="27">
        <v>68191.3</v>
      </c>
      <c r="E43" s="28">
        <f t="shared" si="7"/>
        <v>131.89806576402322</v>
      </c>
      <c r="F43" s="28">
        <f>$D:$D/$C:$C*100</f>
        <v>138.60020325203251</v>
      </c>
      <c r="G43" s="27">
        <v>84684.6</v>
      </c>
      <c r="H43" s="28">
        <f>$D:$D/$G:$G*100</f>
        <v>80.52384967278584</v>
      </c>
      <c r="I43" s="27">
        <v>9979.2</v>
      </c>
    </row>
    <row r="44" spans="1:9" ht="38.25">
      <c r="A44" s="3" t="s">
        <v>109</v>
      </c>
      <c r="B44" s="27">
        <v>20220</v>
      </c>
      <c r="C44" s="27">
        <v>18620</v>
      </c>
      <c r="D44" s="27">
        <v>20853.6</v>
      </c>
      <c r="E44" s="28">
        <f t="shared" si="7"/>
        <v>103.13353115727001</v>
      </c>
      <c r="F44" s="28">
        <f>$D:$D/$C:$C*100</f>
        <v>111.9957035445757</v>
      </c>
      <c r="G44" s="27">
        <v>21268.8</v>
      </c>
      <c r="H44" s="28">
        <f>$D:$D/$G:$G*100</f>
        <v>98.04784473030918</v>
      </c>
      <c r="I44" s="27">
        <v>1549.9</v>
      </c>
    </row>
    <row r="45" spans="1:9" ht="38.25">
      <c r="A45" s="4" t="s">
        <v>80</v>
      </c>
      <c r="B45" s="27">
        <v>8550</v>
      </c>
      <c r="C45" s="27">
        <v>7950</v>
      </c>
      <c r="D45" s="27">
        <v>9127</v>
      </c>
      <c r="E45" s="28">
        <f t="shared" si="7"/>
        <v>106.7485380116959</v>
      </c>
      <c r="F45" s="28">
        <f>$D:$D/$C:$C*100</f>
        <v>114.80503144654088</v>
      </c>
      <c r="G45" s="27">
        <v>8191.8</v>
      </c>
      <c r="H45" s="28">
        <f>$D:$D/$G:$G*100</f>
        <v>111.41629434312361</v>
      </c>
      <c r="I45" s="27">
        <v>1025.4</v>
      </c>
    </row>
    <row r="46" spans="1:9" ht="12.75">
      <c r="A46" s="3" t="s">
        <v>19</v>
      </c>
      <c r="B46" s="27">
        <v>6.7</v>
      </c>
      <c r="C46" s="27">
        <v>6.7</v>
      </c>
      <c r="D46" s="27">
        <v>11.6</v>
      </c>
      <c r="E46" s="28">
        <f t="shared" si="7"/>
        <v>173.13432835820893</v>
      </c>
      <c r="F46" s="28">
        <v>0</v>
      </c>
      <c r="G46" s="27">
        <v>6.7</v>
      </c>
      <c r="H46" s="28">
        <v>0</v>
      </c>
      <c r="I46" s="27">
        <v>0</v>
      </c>
    </row>
    <row r="47" spans="1:9" ht="25.5">
      <c r="A47" s="49" t="s">
        <v>20</v>
      </c>
      <c r="B47" s="26">
        <v>8094.5</v>
      </c>
      <c r="C47" s="26">
        <v>7914.5</v>
      </c>
      <c r="D47" s="26">
        <v>16727.4</v>
      </c>
      <c r="E47" s="25">
        <f t="shared" si="7"/>
        <v>206.65142998332203</v>
      </c>
      <c r="F47" s="25">
        <f>$D:$D/$C:$C*100</f>
        <v>211.35131720260284</v>
      </c>
      <c r="G47" s="26">
        <v>7708.8</v>
      </c>
      <c r="H47" s="28">
        <f>$D:$D/$G:$G*100</f>
        <v>216.99097135740973</v>
      </c>
      <c r="I47" s="26">
        <v>265.7</v>
      </c>
    </row>
    <row r="48" spans="1:9" ht="25.5">
      <c r="A48" s="46" t="s">
        <v>86</v>
      </c>
      <c r="B48" s="26">
        <v>0</v>
      </c>
      <c r="C48" s="26">
        <v>0</v>
      </c>
      <c r="D48" s="26">
        <v>0</v>
      </c>
      <c r="E48" s="25">
        <v>0</v>
      </c>
      <c r="F48" s="25">
        <v>0</v>
      </c>
      <c r="G48" s="26">
        <v>0</v>
      </c>
      <c r="H48" s="28">
        <v>0</v>
      </c>
      <c r="I48" s="26">
        <v>0</v>
      </c>
    </row>
    <row r="49" spans="1:9" ht="51">
      <c r="A49" s="46" t="s">
        <v>102</v>
      </c>
      <c r="B49" s="26">
        <v>437.3</v>
      </c>
      <c r="C49" s="26">
        <v>402.3</v>
      </c>
      <c r="D49" s="26">
        <v>385</v>
      </c>
      <c r="E49" s="25">
        <f>$D:$D/$B:$B*100</f>
        <v>88.04024697004344</v>
      </c>
      <c r="F49" s="25">
        <f>$D:$D/$C:$C*100</f>
        <v>95.69972657220978</v>
      </c>
      <c r="G49" s="26">
        <v>426.4</v>
      </c>
      <c r="H49" s="28">
        <f>$D:$D/$G:$G*100</f>
        <v>90.29080675422139</v>
      </c>
      <c r="I49" s="26">
        <v>32.3</v>
      </c>
    </row>
    <row r="50" spans="1:9" ht="25.5">
      <c r="A50" s="46" t="s">
        <v>87</v>
      </c>
      <c r="B50" s="26">
        <v>1324</v>
      </c>
      <c r="C50" s="26">
        <v>1269</v>
      </c>
      <c r="D50" s="26">
        <v>4399.9</v>
      </c>
      <c r="E50" s="25">
        <f>$D:$D/$B:$B*100</f>
        <v>332.31873111782477</v>
      </c>
      <c r="F50" s="25">
        <f>$D:$D/$C:$C*100</f>
        <v>346.72182821118986</v>
      </c>
      <c r="G50" s="26">
        <v>2438.9</v>
      </c>
      <c r="H50" s="28">
        <f>$D:$D/$G:$G*100</f>
        <v>180.40510066013366</v>
      </c>
      <c r="I50" s="26">
        <v>299.8</v>
      </c>
    </row>
    <row r="51" spans="1:9" ht="25.5">
      <c r="A51" s="7" t="s">
        <v>21</v>
      </c>
      <c r="B51" s="54">
        <f>$52:$52+$53:$53+$54:$54</f>
        <v>11380</v>
      </c>
      <c r="C51" s="54">
        <f>$52:$52+$53:$53+$54:$54</f>
        <v>10750</v>
      </c>
      <c r="D51" s="54">
        <f>$52:$52+$53:$53+$54:$54</f>
        <v>17836</v>
      </c>
      <c r="E51" s="25">
        <f>$D:$D/$B:$B*100</f>
        <v>156.7311072056239</v>
      </c>
      <c r="F51" s="25">
        <f>$D:$D/$C:$C*100</f>
        <v>165.91627906976746</v>
      </c>
      <c r="G51" s="54">
        <f>$52:$52+$53:$53+$54:$54</f>
        <v>14701.9</v>
      </c>
      <c r="H51" s="28">
        <f>$D:$D/$G:$G*100</f>
        <v>121.31765282038376</v>
      </c>
      <c r="I51" s="54">
        <f>$52:$52+$53:$53+$54:$54</f>
        <v>1786.6</v>
      </c>
    </row>
    <row r="52" spans="1:9" ht="30" customHeight="1">
      <c r="A52" s="3" t="s">
        <v>151</v>
      </c>
      <c r="B52" s="55">
        <v>0</v>
      </c>
      <c r="C52" s="55">
        <v>0</v>
      </c>
      <c r="D52" s="55">
        <v>2608</v>
      </c>
      <c r="E52" s="28">
        <v>0</v>
      </c>
      <c r="F52" s="28">
        <v>0</v>
      </c>
      <c r="G52" s="55">
        <v>0</v>
      </c>
      <c r="H52" s="28">
        <v>0</v>
      </c>
      <c r="I52" s="55">
        <v>0</v>
      </c>
    </row>
    <row r="53" spans="1:9" ht="38.25">
      <c r="A53" s="3" t="s">
        <v>22</v>
      </c>
      <c r="B53" s="27">
        <v>8980</v>
      </c>
      <c r="C53" s="27">
        <v>8500</v>
      </c>
      <c r="D53" s="27">
        <v>11503.5</v>
      </c>
      <c r="E53" s="28">
        <f aca="true" t="shared" si="8" ref="E53:E59">$D:$D/$B:$B*100</f>
        <v>128.10133630289533</v>
      </c>
      <c r="F53" s="28">
        <f aca="true" t="shared" si="9" ref="F53:F59">$D:$D/$C:$C*100</f>
        <v>135.33529411764707</v>
      </c>
      <c r="G53" s="27">
        <v>11020.3</v>
      </c>
      <c r="H53" s="28">
        <f aca="true" t="shared" si="10" ref="H53:H59">$D:$D/$G:$G*100</f>
        <v>104.3846356269793</v>
      </c>
      <c r="I53" s="27">
        <v>1614.3</v>
      </c>
    </row>
    <row r="54" spans="1:9" ht="14.25" customHeight="1">
      <c r="A54" s="3" t="s">
        <v>23</v>
      </c>
      <c r="B54" s="27">
        <v>2400</v>
      </c>
      <c r="C54" s="27">
        <v>2250</v>
      </c>
      <c r="D54" s="27">
        <v>3724.5</v>
      </c>
      <c r="E54" s="28">
        <f t="shared" si="8"/>
        <v>155.1875</v>
      </c>
      <c r="F54" s="28">
        <f t="shared" si="9"/>
        <v>165.53333333333333</v>
      </c>
      <c r="G54" s="27">
        <v>3681.6</v>
      </c>
      <c r="H54" s="28">
        <f t="shared" si="10"/>
        <v>101.16525423728815</v>
      </c>
      <c r="I54" s="27">
        <v>172.3</v>
      </c>
    </row>
    <row r="55" spans="1:9" ht="12.75">
      <c r="A55" s="49" t="s">
        <v>24</v>
      </c>
      <c r="B55" s="54">
        <f>SUM(B56:B78)</f>
        <v>4088</v>
      </c>
      <c r="C55" s="54">
        <f>SUM(C56:C78)</f>
        <v>3705.4000000000005</v>
      </c>
      <c r="D55" s="54">
        <f>SUM(D56:D78)</f>
        <v>4130.499999999999</v>
      </c>
      <c r="E55" s="25">
        <f t="shared" si="8"/>
        <v>101.0396281800391</v>
      </c>
      <c r="F55" s="25">
        <f t="shared" si="9"/>
        <v>111.47244561990604</v>
      </c>
      <c r="G55" s="54">
        <f>SUM(G56:G78)</f>
        <v>5627.499999999999</v>
      </c>
      <c r="H55" s="28">
        <f t="shared" si="10"/>
        <v>73.39848956019547</v>
      </c>
      <c r="I55" s="54">
        <f>SUM(I56:I78)</f>
        <v>182.70000000000002</v>
      </c>
    </row>
    <row r="56" spans="1:9" ht="63.75">
      <c r="A56" s="3" t="s">
        <v>124</v>
      </c>
      <c r="B56" s="55">
        <v>74.8</v>
      </c>
      <c r="C56" s="55">
        <v>67.4</v>
      </c>
      <c r="D56" s="55">
        <v>43.3</v>
      </c>
      <c r="E56" s="28">
        <f t="shared" si="8"/>
        <v>57.887700534759354</v>
      </c>
      <c r="F56" s="28">
        <f t="shared" si="9"/>
        <v>64.24332344213649</v>
      </c>
      <c r="G56" s="55">
        <v>108.9</v>
      </c>
      <c r="H56" s="28">
        <f t="shared" si="10"/>
        <v>39.76124885215794</v>
      </c>
      <c r="I56" s="55">
        <v>7.7</v>
      </c>
    </row>
    <row r="57" spans="1:9" ht="107.25" customHeight="1">
      <c r="A57" s="3" t="s">
        <v>114</v>
      </c>
      <c r="B57" s="27">
        <v>156.1</v>
      </c>
      <c r="C57" s="27">
        <v>147.3</v>
      </c>
      <c r="D57" s="27">
        <v>353.9</v>
      </c>
      <c r="E57" s="28">
        <f t="shared" si="8"/>
        <v>226.7136450992953</v>
      </c>
      <c r="F57" s="28">
        <f t="shared" si="9"/>
        <v>240.25797691785468</v>
      </c>
      <c r="G57" s="27">
        <v>209.2</v>
      </c>
      <c r="H57" s="28">
        <f t="shared" si="10"/>
        <v>169.16826003824093</v>
      </c>
      <c r="I57" s="27">
        <v>90.6</v>
      </c>
    </row>
    <row r="58" spans="1:9" ht="87" customHeight="1">
      <c r="A58" s="3" t="s">
        <v>130</v>
      </c>
      <c r="B58" s="27">
        <v>46.2</v>
      </c>
      <c r="C58" s="27">
        <v>43.7</v>
      </c>
      <c r="D58" s="27">
        <v>33.2</v>
      </c>
      <c r="E58" s="28">
        <f t="shared" si="8"/>
        <v>71.86147186147186</v>
      </c>
      <c r="F58" s="28">
        <f t="shared" si="9"/>
        <v>75.97254004576659</v>
      </c>
      <c r="G58" s="27">
        <v>43.6</v>
      </c>
      <c r="H58" s="28">
        <f t="shared" si="10"/>
        <v>76.14678899082568</v>
      </c>
      <c r="I58" s="27">
        <v>0.3</v>
      </c>
    </row>
    <row r="59" spans="1:9" ht="94.5" customHeight="1">
      <c r="A59" s="3" t="s">
        <v>129</v>
      </c>
      <c r="B59" s="27">
        <v>570</v>
      </c>
      <c r="C59" s="27">
        <v>548.2</v>
      </c>
      <c r="D59" s="27">
        <v>664</v>
      </c>
      <c r="E59" s="28">
        <f t="shared" si="8"/>
        <v>116.49122807017545</v>
      </c>
      <c r="F59" s="28">
        <f t="shared" si="9"/>
        <v>121.12367748996715</v>
      </c>
      <c r="G59" s="27">
        <v>647.3</v>
      </c>
      <c r="H59" s="28">
        <f t="shared" si="10"/>
        <v>102.57994747412329</v>
      </c>
      <c r="I59" s="27">
        <v>10.9</v>
      </c>
    </row>
    <row r="60" spans="1:9" ht="94.5" customHeight="1">
      <c r="A60" s="4" t="s">
        <v>142</v>
      </c>
      <c r="B60" s="27">
        <v>0</v>
      </c>
      <c r="C60" s="27">
        <v>0</v>
      </c>
      <c r="D60" s="27">
        <v>1.5</v>
      </c>
      <c r="E60" s="28">
        <v>0</v>
      </c>
      <c r="F60" s="28">
        <v>0</v>
      </c>
      <c r="G60" s="27">
        <v>1.5</v>
      </c>
      <c r="H60" s="28">
        <v>0</v>
      </c>
      <c r="I60" s="27">
        <v>0</v>
      </c>
    </row>
    <row r="61" spans="1:9" ht="85.5" customHeight="1">
      <c r="A61" s="4" t="s">
        <v>127</v>
      </c>
      <c r="B61" s="27">
        <v>1</v>
      </c>
      <c r="C61" s="27">
        <v>1</v>
      </c>
      <c r="D61" s="27">
        <v>0</v>
      </c>
      <c r="E61" s="28">
        <v>0</v>
      </c>
      <c r="F61" s="28">
        <v>0</v>
      </c>
      <c r="G61" s="27">
        <v>1.5</v>
      </c>
      <c r="H61" s="28">
        <v>0</v>
      </c>
      <c r="I61" s="27">
        <v>0</v>
      </c>
    </row>
    <row r="62" spans="1:9" ht="84.75" customHeight="1">
      <c r="A62" s="4" t="s">
        <v>143</v>
      </c>
      <c r="B62" s="27">
        <v>0</v>
      </c>
      <c r="C62" s="27">
        <v>0</v>
      </c>
      <c r="D62" s="27">
        <v>26.5</v>
      </c>
      <c r="E62" s="28">
        <v>0</v>
      </c>
      <c r="F62" s="28">
        <v>0</v>
      </c>
      <c r="G62" s="27">
        <v>20</v>
      </c>
      <c r="H62" s="28">
        <v>0</v>
      </c>
      <c r="I62" s="27">
        <v>0</v>
      </c>
    </row>
    <row r="63" spans="1:9" ht="106.5" customHeight="1">
      <c r="A63" s="4" t="s">
        <v>115</v>
      </c>
      <c r="B63" s="27">
        <v>100</v>
      </c>
      <c r="C63" s="27">
        <v>100</v>
      </c>
      <c r="D63" s="27">
        <v>261</v>
      </c>
      <c r="E63" s="28">
        <f>$D:$D/$B:$B*100</f>
        <v>261</v>
      </c>
      <c r="F63" s="28">
        <f>$D:$D/$C:$C*100</f>
        <v>261</v>
      </c>
      <c r="G63" s="27">
        <v>206.7</v>
      </c>
      <c r="H63" s="28">
        <f>$D:$D/$G:$G*100</f>
        <v>126.2699564586357</v>
      </c>
      <c r="I63" s="27">
        <v>5</v>
      </c>
    </row>
    <row r="64" spans="1:9" ht="118.5" customHeight="1">
      <c r="A64" s="3" t="s">
        <v>116</v>
      </c>
      <c r="B64" s="27">
        <v>12</v>
      </c>
      <c r="C64" s="27">
        <v>11</v>
      </c>
      <c r="D64" s="27">
        <v>6.3</v>
      </c>
      <c r="E64" s="28">
        <f>$D:$D/$B:$B*100</f>
        <v>52.5</v>
      </c>
      <c r="F64" s="28">
        <f>$D:$D/$C:$C*100</f>
        <v>57.27272727272727</v>
      </c>
      <c r="G64" s="27">
        <v>12.7</v>
      </c>
      <c r="H64" s="28">
        <f>$D:$D/$G:$G*100</f>
        <v>49.60629921259843</v>
      </c>
      <c r="I64" s="27">
        <v>-0.1</v>
      </c>
    </row>
    <row r="65" spans="1:9" ht="96" customHeight="1">
      <c r="A65" s="3" t="s">
        <v>140</v>
      </c>
      <c r="B65" s="27">
        <v>0</v>
      </c>
      <c r="C65" s="27">
        <v>0</v>
      </c>
      <c r="D65" s="27">
        <v>0</v>
      </c>
      <c r="E65" s="28">
        <v>0</v>
      </c>
      <c r="F65" s="28">
        <v>0</v>
      </c>
      <c r="G65" s="27">
        <v>0</v>
      </c>
      <c r="H65" s="28">
        <v>0</v>
      </c>
      <c r="I65" s="27">
        <v>0</v>
      </c>
    </row>
    <row r="66" spans="1:9" ht="97.5" customHeight="1">
      <c r="A66" s="3" t="s">
        <v>128</v>
      </c>
      <c r="B66" s="27">
        <v>0</v>
      </c>
      <c r="C66" s="27">
        <v>0</v>
      </c>
      <c r="D66" s="27">
        <v>6.3</v>
      </c>
      <c r="E66" s="28">
        <v>0</v>
      </c>
      <c r="F66" s="28">
        <v>0</v>
      </c>
      <c r="G66" s="27">
        <v>3.3</v>
      </c>
      <c r="H66" s="28">
        <v>0</v>
      </c>
      <c r="I66" s="27">
        <v>0</v>
      </c>
    </row>
    <row r="67" spans="1:9" ht="114.75" customHeight="1">
      <c r="A67" s="3" t="s">
        <v>147</v>
      </c>
      <c r="B67" s="27">
        <v>0</v>
      </c>
      <c r="C67" s="27">
        <v>0</v>
      </c>
      <c r="D67" s="27">
        <v>192.5</v>
      </c>
      <c r="E67" s="28">
        <v>0</v>
      </c>
      <c r="F67" s="28">
        <v>0</v>
      </c>
      <c r="G67" s="27">
        <v>0</v>
      </c>
      <c r="H67" s="28">
        <v>0</v>
      </c>
      <c r="I67" s="27">
        <v>0</v>
      </c>
    </row>
    <row r="68" spans="1:9" ht="90" customHeight="1">
      <c r="A68" s="3" t="s">
        <v>131</v>
      </c>
      <c r="B68" s="27">
        <v>210</v>
      </c>
      <c r="C68" s="27">
        <v>199</v>
      </c>
      <c r="D68" s="27">
        <v>298.6</v>
      </c>
      <c r="E68" s="28">
        <f>$D:$D/$B:$B*100</f>
        <v>142.1904761904762</v>
      </c>
      <c r="F68" s="28">
        <f>$D:$D/$C:$C*100</f>
        <v>150.05025125628143</v>
      </c>
      <c r="G68" s="27">
        <v>238.7</v>
      </c>
      <c r="H68" s="28">
        <f>$D:$D/$G:$G*100</f>
        <v>125.09426057813155</v>
      </c>
      <c r="I68" s="27">
        <v>13.8</v>
      </c>
    </row>
    <row r="69" spans="1:9" ht="91.5" customHeight="1">
      <c r="A69" s="3" t="s">
        <v>117</v>
      </c>
      <c r="B69" s="27">
        <v>2022</v>
      </c>
      <c r="C69" s="27">
        <v>1800</v>
      </c>
      <c r="D69" s="27">
        <v>590.5</v>
      </c>
      <c r="E69" s="28">
        <f>$D:$D/$B:$B*100</f>
        <v>29.20375865479723</v>
      </c>
      <c r="F69" s="28">
        <f>$D:$D/$C:$C*100</f>
        <v>32.80555555555556</v>
      </c>
      <c r="G69" s="27">
        <v>2610.1</v>
      </c>
      <c r="H69" s="28">
        <f>$D:$D/$G:$G*100</f>
        <v>22.62365426612007</v>
      </c>
      <c r="I69" s="27">
        <v>164.1</v>
      </c>
    </row>
    <row r="70" spans="1:9" ht="61.5" customHeight="1">
      <c r="A70" s="3" t="s">
        <v>118</v>
      </c>
      <c r="B70" s="27">
        <v>100</v>
      </c>
      <c r="C70" s="27">
        <v>95</v>
      </c>
      <c r="D70" s="27">
        <v>78.2</v>
      </c>
      <c r="E70" s="28">
        <f>$D:$D/$B:$B*100</f>
        <v>78.2</v>
      </c>
      <c r="F70" s="28">
        <f>$D:$D/$C:$C*100</f>
        <v>82.3157894736842</v>
      </c>
      <c r="G70" s="27">
        <v>230</v>
      </c>
      <c r="H70" s="28">
        <f>$D:$D/$G:$G*100</f>
        <v>34</v>
      </c>
      <c r="I70" s="27">
        <v>4.5</v>
      </c>
    </row>
    <row r="71" spans="1:9" ht="85.5" customHeight="1">
      <c r="A71" s="3" t="s">
        <v>144</v>
      </c>
      <c r="B71" s="27">
        <v>700</v>
      </c>
      <c r="C71" s="27">
        <v>600</v>
      </c>
      <c r="D71" s="27">
        <v>1530.6</v>
      </c>
      <c r="E71" s="28">
        <f>$D:$D/$B:$B*100</f>
        <v>218.65714285714284</v>
      </c>
      <c r="F71" s="28">
        <f>$D:$D/$C:$C*100</f>
        <v>255.09999999999997</v>
      </c>
      <c r="G71" s="27">
        <v>920.4</v>
      </c>
      <c r="H71" s="28">
        <f>$D:$D/$G:$G*100</f>
        <v>166.29726205997392</v>
      </c>
      <c r="I71" s="27">
        <v>-139.1</v>
      </c>
    </row>
    <row r="72" spans="1:9" ht="59.25" customHeight="1">
      <c r="A72" s="3" t="s">
        <v>122</v>
      </c>
      <c r="B72" s="27">
        <v>0</v>
      </c>
      <c r="C72" s="27">
        <v>0</v>
      </c>
      <c r="D72" s="27">
        <v>44.5</v>
      </c>
      <c r="E72" s="28">
        <v>0</v>
      </c>
      <c r="F72" s="28">
        <v>0</v>
      </c>
      <c r="G72" s="27">
        <v>0</v>
      </c>
      <c r="H72" s="28">
        <v>0</v>
      </c>
      <c r="I72" s="27">
        <v>0</v>
      </c>
    </row>
    <row r="73" spans="1:9" ht="85.5" customHeight="1">
      <c r="A73" s="3" t="s">
        <v>123</v>
      </c>
      <c r="B73" s="27">
        <v>32.8</v>
      </c>
      <c r="C73" s="27">
        <v>30</v>
      </c>
      <c r="D73" s="27">
        <v>16.4</v>
      </c>
      <c r="E73" s="28">
        <f>$D:$D/$B:$B*100</f>
        <v>50</v>
      </c>
      <c r="F73" s="28">
        <f>$D:$D/$C:$C*100</f>
        <v>54.666666666666664</v>
      </c>
      <c r="G73" s="27">
        <v>2.2</v>
      </c>
      <c r="H73" s="28">
        <f>$D:$D/$G:$G*100</f>
        <v>745.4545454545453</v>
      </c>
      <c r="I73" s="27">
        <v>16.4</v>
      </c>
    </row>
    <row r="74" spans="1:9" ht="62.25" customHeight="1">
      <c r="A74" s="3" t="s">
        <v>119</v>
      </c>
      <c r="B74" s="27">
        <v>6.5</v>
      </c>
      <c r="C74" s="27">
        <v>6.5</v>
      </c>
      <c r="D74" s="27">
        <v>0.4</v>
      </c>
      <c r="E74" s="28">
        <f>$D:$D/$B:$B*100</f>
        <v>6.153846153846154</v>
      </c>
      <c r="F74" s="28">
        <f>$D:$D/$C:$C*100</f>
        <v>6.153846153846154</v>
      </c>
      <c r="G74" s="27">
        <v>170.9</v>
      </c>
      <c r="H74" s="28">
        <f>$D:$D/$G:$G*100</f>
        <v>0.23405500292568754</v>
      </c>
      <c r="I74" s="27">
        <v>0</v>
      </c>
    </row>
    <row r="75" spans="1:9" ht="79.5" customHeight="1">
      <c r="A75" s="3" t="s">
        <v>121</v>
      </c>
      <c r="B75" s="27">
        <v>41.6</v>
      </c>
      <c r="C75" s="27">
        <v>41.3</v>
      </c>
      <c r="D75" s="27">
        <v>-19.3</v>
      </c>
      <c r="E75" s="28">
        <f>$D:$D/$B:$B*100</f>
        <v>-46.394230769230774</v>
      </c>
      <c r="F75" s="28">
        <f>$D:$D/$C:$C*100</f>
        <v>-46.73123486682809</v>
      </c>
      <c r="G75" s="27">
        <v>168.3</v>
      </c>
      <c r="H75" s="28">
        <f>$D:$D/$G:$G*100</f>
        <v>-11.467617349970292</v>
      </c>
      <c r="I75" s="27">
        <v>8.4</v>
      </c>
    </row>
    <row r="76" spans="1:12" ht="80.25" customHeight="1">
      <c r="A76" s="3" t="s">
        <v>120</v>
      </c>
      <c r="B76" s="27">
        <v>15</v>
      </c>
      <c r="C76" s="27">
        <v>15</v>
      </c>
      <c r="D76" s="27">
        <v>0.1</v>
      </c>
      <c r="E76" s="28">
        <f>$D:$D/$B:$B*100</f>
        <v>0.6666666666666667</v>
      </c>
      <c r="F76" s="28">
        <f>$D:$D/$C:$C*100</f>
        <v>0.6666666666666667</v>
      </c>
      <c r="G76" s="27">
        <v>28.8</v>
      </c>
      <c r="H76" s="28">
        <f>$D:$D/$G:$G*100</f>
        <v>0.34722222222222227</v>
      </c>
      <c r="I76" s="27">
        <v>0.2</v>
      </c>
      <c r="L76" s="33"/>
    </row>
    <row r="77" spans="1:12" ht="109.5" customHeight="1">
      <c r="A77" s="3" t="s">
        <v>126</v>
      </c>
      <c r="B77" s="27">
        <v>0</v>
      </c>
      <c r="C77" s="27">
        <v>0</v>
      </c>
      <c r="D77" s="27">
        <v>2</v>
      </c>
      <c r="E77" s="28">
        <v>0</v>
      </c>
      <c r="F77" s="28">
        <v>0</v>
      </c>
      <c r="G77" s="27">
        <v>3.4</v>
      </c>
      <c r="H77" s="28">
        <f>$D:$D/$G:$G*100</f>
        <v>58.82352941176471</v>
      </c>
      <c r="I77" s="27">
        <v>0</v>
      </c>
      <c r="L77" s="33"/>
    </row>
    <row r="78" spans="1:12" ht="72.75" customHeight="1">
      <c r="A78" s="3" t="s">
        <v>125</v>
      </c>
      <c r="B78" s="27">
        <v>0</v>
      </c>
      <c r="C78" s="27">
        <v>0</v>
      </c>
      <c r="D78" s="27">
        <v>0</v>
      </c>
      <c r="E78" s="28">
        <v>0</v>
      </c>
      <c r="F78" s="28">
        <v>0</v>
      </c>
      <c r="G78" s="27">
        <v>0</v>
      </c>
      <c r="H78" s="28">
        <v>0</v>
      </c>
      <c r="I78" s="27">
        <v>0</v>
      </c>
      <c r="L78" s="33"/>
    </row>
    <row r="79" spans="1:9" ht="12.75">
      <c r="A79" s="5" t="s">
        <v>25</v>
      </c>
      <c r="B79" s="26">
        <v>0</v>
      </c>
      <c r="C79" s="26">
        <v>0</v>
      </c>
      <c r="D79" s="26">
        <v>2.4</v>
      </c>
      <c r="E79" s="25">
        <v>0</v>
      </c>
      <c r="F79" s="25">
        <v>0</v>
      </c>
      <c r="G79" s="26">
        <v>0</v>
      </c>
      <c r="H79" s="28">
        <v>0</v>
      </c>
      <c r="I79" s="26">
        <v>-3.2</v>
      </c>
    </row>
    <row r="80" spans="1:9" ht="12.75">
      <c r="A80" s="7" t="s">
        <v>26</v>
      </c>
      <c r="B80" s="54">
        <f>B79+B55+B51+B47+B42+B39+B34+B29+B21+B7+B48+B49+B50+B16</f>
        <v>754567.9</v>
      </c>
      <c r="C80" s="54">
        <f>C79+C55+C51+C47+C42+C39+C34+C29+C21+C7+C48+C49+C50+C16</f>
        <v>679833.7000000001</v>
      </c>
      <c r="D80" s="54">
        <f>D79+D55+D51+D47+D42+D39+D34+D29+D21+D7+D48+D49+D50+D16</f>
        <v>751107.1999999998</v>
      </c>
      <c r="E80" s="25">
        <f aca="true" t="shared" si="11" ref="E80:E87">$D:$D/$B:$B*100</f>
        <v>99.54136665500876</v>
      </c>
      <c r="F80" s="25">
        <f aca="true" t="shared" si="12" ref="F80:F86">$D:$D/$C:$C*100</f>
        <v>110.48396100399256</v>
      </c>
      <c r="G80" s="54">
        <f>G79+G55+G51+G47+G42+G39+G34+G29+G21+G7+G48+G49+G50+G16</f>
        <v>691621.9</v>
      </c>
      <c r="H80" s="28">
        <f aca="true" t="shared" si="13" ref="H80:H87">$D:$D/$G:$G*100</f>
        <v>108.60084100864935</v>
      </c>
      <c r="I80" s="54">
        <f>I79+I55+I51+I47+I42+I39+I34+I29+I21+I7+I48+I49+I50+I16</f>
        <v>77869.4</v>
      </c>
    </row>
    <row r="81" spans="1:9" ht="12.75">
      <c r="A81" s="7" t="s">
        <v>27</v>
      </c>
      <c r="B81" s="54">
        <f>B82+B87+B88+B89+B90</f>
        <v>5038971</v>
      </c>
      <c r="C81" s="54">
        <f>C82+C87+C88+C89+C90</f>
        <v>3445719.2</v>
      </c>
      <c r="D81" s="54">
        <f>D82+D87+D88+D89+D90</f>
        <v>3346735.1999999997</v>
      </c>
      <c r="E81" s="25">
        <f t="shared" si="11"/>
        <v>66.41703633539467</v>
      </c>
      <c r="F81" s="25">
        <f t="shared" si="12"/>
        <v>97.1273341135865</v>
      </c>
      <c r="G81" s="54">
        <f>G82+G87+G88+G89+G90</f>
        <v>1637346.5</v>
      </c>
      <c r="H81" s="28">
        <f t="shared" si="13"/>
        <v>204.3999361161489</v>
      </c>
      <c r="I81" s="54">
        <f>I82+I87+I88+I89+I90</f>
        <v>168559.90000000002</v>
      </c>
    </row>
    <row r="82" spans="1:9" ht="25.5">
      <c r="A82" s="7" t="s">
        <v>28</v>
      </c>
      <c r="B82" s="54">
        <f>SUM(B83:B86)</f>
        <v>4957596.1</v>
      </c>
      <c r="C82" s="54">
        <f>SUM(C83:C86)</f>
        <v>3454088</v>
      </c>
      <c r="D82" s="54">
        <f>SUM(D83:D86)</f>
        <v>3355268.5999999996</v>
      </c>
      <c r="E82" s="25">
        <f t="shared" si="11"/>
        <v>67.67934564092464</v>
      </c>
      <c r="F82" s="25">
        <f t="shared" si="12"/>
        <v>97.13905957230968</v>
      </c>
      <c r="G82" s="54">
        <f>$83:$83+$84:$84+$85:$85+G86</f>
        <v>1632246.0999999999</v>
      </c>
      <c r="H82" s="28">
        <f t="shared" si="13"/>
        <v>205.56144076558064</v>
      </c>
      <c r="I82" s="54">
        <f>SUM(I83:I86)</f>
        <v>168597.7</v>
      </c>
    </row>
    <row r="83" spans="1:9" ht="12.75">
      <c r="A83" s="3" t="s">
        <v>29</v>
      </c>
      <c r="B83" s="27">
        <v>523427.6</v>
      </c>
      <c r="C83" s="27">
        <v>429951.6</v>
      </c>
      <c r="D83" s="27">
        <v>386577.8</v>
      </c>
      <c r="E83" s="28">
        <f t="shared" si="11"/>
        <v>73.85506610656374</v>
      </c>
      <c r="F83" s="28">
        <f t="shared" si="12"/>
        <v>89.9119342735322</v>
      </c>
      <c r="G83" s="27">
        <v>332345.4</v>
      </c>
      <c r="H83" s="28">
        <f t="shared" si="13"/>
        <v>116.31808353598394</v>
      </c>
      <c r="I83" s="27">
        <v>56166.1</v>
      </c>
    </row>
    <row r="84" spans="1:9" ht="12.75">
      <c r="A84" s="3" t="s">
        <v>30</v>
      </c>
      <c r="B84" s="27">
        <v>3295489</v>
      </c>
      <c r="C84" s="27">
        <v>2048390.2</v>
      </c>
      <c r="D84" s="27">
        <v>2005448.2</v>
      </c>
      <c r="E84" s="28">
        <f t="shared" si="11"/>
        <v>60.854343619414294</v>
      </c>
      <c r="F84" s="28">
        <f t="shared" si="12"/>
        <v>97.90362207356782</v>
      </c>
      <c r="G84" s="27">
        <v>495133.6</v>
      </c>
      <c r="H84" s="28">
        <f t="shared" si="13"/>
        <v>405.0317328494774</v>
      </c>
      <c r="I84" s="27">
        <v>21365.4</v>
      </c>
    </row>
    <row r="85" spans="1:9" ht="12.75">
      <c r="A85" s="3" t="s">
        <v>31</v>
      </c>
      <c r="B85" s="27">
        <v>992263.9</v>
      </c>
      <c r="C85" s="27">
        <v>841300.5</v>
      </c>
      <c r="D85" s="27">
        <v>835252.8</v>
      </c>
      <c r="E85" s="28">
        <f t="shared" si="11"/>
        <v>84.17647764873841</v>
      </c>
      <c r="F85" s="28">
        <f t="shared" si="12"/>
        <v>99.28114865021477</v>
      </c>
      <c r="G85" s="27">
        <v>761638.4</v>
      </c>
      <c r="H85" s="28">
        <f t="shared" si="13"/>
        <v>109.66526897803473</v>
      </c>
      <c r="I85" s="27">
        <v>83025.6</v>
      </c>
    </row>
    <row r="86" spans="1:9" ht="12.75">
      <c r="A86" s="3" t="s">
        <v>138</v>
      </c>
      <c r="B86" s="27">
        <v>146415.6</v>
      </c>
      <c r="C86" s="27">
        <v>134445.7</v>
      </c>
      <c r="D86" s="27">
        <v>127989.8</v>
      </c>
      <c r="E86" s="28">
        <f t="shared" si="11"/>
        <v>87.41541201893787</v>
      </c>
      <c r="F86" s="28">
        <f t="shared" si="12"/>
        <v>95.1981357529471</v>
      </c>
      <c r="G86" s="27">
        <v>43128.7</v>
      </c>
      <c r="H86" s="28">
        <f t="shared" si="13"/>
        <v>296.7624806683253</v>
      </c>
      <c r="I86" s="27">
        <v>8040.6</v>
      </c>
    </row>
    <row r="87" spans="1:9" ht="30" customHeight="1">
      <c r="A87" s="7" t="s">
        <v>108</v>
      </c>
      <c r="B87" s="26">
        <v>639.2</v>
      </c>
      <c r="C87" s="26">
        <v>639.2</v>
      </c>
      <c r="D87" s="26">
        <v>639.2</v>
      </c>
      <c r="E87" s="25">
        <f t="shared" si="11"/>
        <v>100</v>
      </c>
      <c r="F87" s="25">
        <v>0</v>
      </c>
      <c r="G87" s="26">
        <v>8927.7</v>
      </c>
      <c r="H87" s="28">
        <f t="shared" si="13"/>
        <v>7.159738790505954</v>
      </c>
      <c r="I87" s="26">
        <v>0</v>
      </c>
    </row>
    <row r="88" spans="1:9" ht="30" customHeight="1">
      <c r="A88" s="7" t="s">
        <v>110</v>
      </c>
      <c r="B88" s="26">
        <v>89743.7</v>
      </c>
      <c r="C88" s="26">
        <v>0</v>
      </c>
      <c r="D88" s="26">
        <v>15</v>
      </c>
      <c r="E88" s="25">
        <v>0</v>
      </c>
      <c r="F88" s="25">
        <v>0</v>
      </c>
      <c r="G88" s="26">
        <v>0</v>
      </c>
      <c r="H88" s="28">
        <v>0</v>
      </c>
      <c r="I88" s="26">
        <v>0</v>
      </c>
    </row>
    <row r="89" spans="1:9" ht="66.75" customHeight="1">
      <c r="A89" s="7" t="s">
        <v>106</v>
      </c>
      <c r="B89" s="26">
        <v>0</v>
      </c>
      <c r="C89" s="26">
        <v>0</v>
      </c>
      <c r="D89" s="26">
        <v>76.9</v>
      </c>
      <c r="E89" s="25">
        <v>0</v>
      </c>
      <c r="F89" s="25">
        <v>0</v>
      </c>
      <c r="G89" s="26">
        <v>8.1</v>
      </c>
      <c r="H89" s="28">
        <f>$D:$D/$G:$G*100</f>
        <v>949.3827160493828</v>
      </c>
      <c r="I89" s="26">
        <v>0</v>
      </c>
    </row>
    <row r="90" spans="1:9" ht="24.75" customHeight="1">
      <c r="A90" s="7" t="s">
        <v>33</v>
      </c>
      <c r="B90" s="26">
        <v>-9008</v>
      </c>
      <c r="C90" s="26">
        <v>-9008</v>
      </c>
      <c r="D90" s="26">
        <v>-9264.5</v>
      </c>
      <c r="E90" s="25">
        <f>$D:$D/$B:$B*100</f>
        <v>102.84746891651866</v>
      </c>
      <c r="F90" s="25">
        <f>$D:$D/$C:$C*100</f>
        <v>102.84746891651866</v>
      </c>
      <c r="G90" s="26">
        <v>-3835.4</v>
      </c>
      <c r="H90" s="28">
        <f>$D:$D/$G:$G*100</f>
        <v>241.55238045575427</v>
      </c>
      <c r="I90" s="26">
        <v>-37.8</v>
      </c>
    </row>
    <row r="91" spans="1:9" ht="18.75" customHeight="1">
      <c r="A91" s="5" t="s">
        <v>32</v>
      </c>
      <c r="B91" s="54">
        <f>B81+B80</f>
        <v>5793538.9</v>
      </c>
      <c r="C91" s="54">
        <f>C81+C80</f>
        <v>4125552.9000000004</v>
      </c>
      <c r="D91" s="54">
        <f>D81+D80</f>
        <v>4097842.3999999994</v>
      </c>
      <c r="E91" s="25">
        <f>$D:$D/$B:$B*100</f>
        <v>70.73124856380957</v>
      </c>
      <c r="F91" s="25">
        <f>$D:$D/$C:$C*100</f>
        <v>99.32832033253044</v>
      </c>
      <c r="G91" s="54">
        <f>G81+G80</f>
        <v>2328968.4</v>
      </c>
      <c r="H91" s="28">
        <f>$D:$D/$G:$G*100</f>
        <v>175.95096610155807</v>
      </c>
      <c r="I91" s="54">
        <f>I81+I80</f>
        <v>246429.30000000002</v>
      </c>
    </row>
    <row r="92" spans="1:9" ht="24" customHeight="1">
      <c r="A92" s="58" t="s">
        <v>34</v>
      </c>
      <c r="B92" s="59"/>
      <c r="C92" s="59"/>
      <c r="D92" s="59"/>
      <c r="E92" s="59"/>
      <c r="F92" s="59"/>
      <c r="G92" s="59"/>
      <c r="H92" s="59"/>
      <c r="I92" s="60"/>
    </row>
    <row r="93" spans="1:9" ht="12.75">
      <c r="A93" s="9" t="s">
        <v>35</v>
      </c>
      <c r="B93" s="54">
        <f>B94+B95+B96+B97+B98+B99+B100+B101</f>
        <v>290796.6</v>
      </c>
      <c r="C93" s="54">
        <f>C94+C95+C96+C97+C98+C99+C100+C101</f>
        <v>240211.09999999998</v>
      </c>
      <c r="D93" s="54">
        <f>D94+D95+D96+D97+D98+D99+D100+D101</f>
        <v>222137.5</v>
      </c>
      <c r="E93" s="25">
        <f aca="true" t="shared" si="14" ref="E93:E98">$D:$D/$B:$B*100</f>
        <v>76.38930441415064</v>
      </c>
      <c r="F93" s="25">
        <f>$D:$D/$C:$C*100</f>
        <v>92.47595136111529</v>
      </c>
      <c r="G93" s="54">
        <f>G94+G95+G96+G97+G98+G99+G100+G101</f>
        <v>202980.2</v>
      </c>
      <c r="H93" s="28">
        <f>$D:$D/$G:$G*100</f>
        <v>109.43801415113394</v>
      </c>
      <c r="I93" s="54">
        <f>I94+I95+I96+I97+I98+I99+I100+I101</f>
        <v>21049.6</v>
      </c>
    </row>
    <row r="94" spans="1:9" ht="12.75">
      <c r="A94" s="10" t="s">
        <v>36</v>
      </c>
      <c r="B94" s="55">
        <v>2896.3</v>
      </c>
      <c r="C94" s="55">
        <v>2427.5</v>
      </c>
      <c r="D94" s="55">
        <v>2346.2</v>
      </c>
      <c r="E94" s="28">
        <f t="shared" si="14"/>
        <v>81.00680178158339</v>
      </c>
      <c r="F94" s="28">
        <f>$D:$D/$C:$C*100</f>
        <v>96.65087538619979</v>
      </c>
      <c r="G94" s="55">
        <v>2459.8</v>
      </c>
      <c r="H94" s="28">
        <f>$D:$D/$G:$G*100</f>
        <v>95.3817383527116</v>
      </c>
      <c r="I94" s="55">
        <v>158</v>
      </c>
    </row>
    <row r="95" spans="1:9" ht="14.25" customHeight="1">
      <c r="A95" s="10" t="s">
        <v>37</v>
      </c>
      <c r="B95" s="55">
        <v>9171.4</v>
      </c>
      <c r="C95" s="55">
        <v>7919.2</v>
      </c>
      <c r="D95" s="55">
        <v>7054.1</v>
      </c>
      <c r="E95" s="28">
        <f t="shared" si="14"/>
        <v>76.91410253614498</v>
      </c>
      <c r="F95" s="28">
        <f>$D:$D/$C:$C*100</f>
        <v>89.07591675926862</v>
      </c>
      <c r="G95" s="55">
        <v>6737.2</v>
      </c>
      <c r="H95" s="28">
        <f>$D:$D/$G:$G*100</f>
        <v>104.70373448910529</v>
      </c>
      <c r="I95" s="55">
        <v>747.7</v>
      </c>
    </row>
    <row r="96" spans="1:9" ht="25.5">
      <c r="A96" s="10" t="s">
        <v>38</v>
      </c>
      <c r="B96" s="55">
        <v>69848.1</v>
      </c>
      <c r="C96" s="55">
        <v>61593.7</v>
      </c>
      <c r="D96" s="55">
        <v>51876.9</v>
      </c>
      <c r="E96" s="28">
        <f t="shared" si="14"/>
        <v>74.27102526768802</v>
      </c>
      <c r="F96" s="28">
        <f>$D:$D/$C:$C*100</f>
        <v>84.22436060830897</v>
      </c>
      <c r="G96" s="55">
        <v>46596.7</v>
      </c>
      <c r="H96" s="28">
        <f>$D:$D/$G:$G*100</f>
        <v>111.33170374726109</v>
      </c>
      <c r="I96" s="55">
        <v>4673.5</v>
      </c>
    </row>
    <row r="97" spans="1:9" ht="12.75">
      <c r="A97" s="10" t="s">
        <v>81</v>
      </c>
      <c r="B97" s="27">
        <v>261.8</v>
      </c>
      <c r="C97" s="27">
        <v>261.8</v>
      </c>
      <c r="D97" s="27">
        <v>261.7</v>
      </c>
      <c r="E97" s="28">
        <f t="shared" si="14"/>
        <v>99.96180290297937</v>
      </c>
      <c r="F97" s="28">
        <v>0</v>
      </c>
      <c r="G97" s="27">
        <v>0</v>
      </c>
      <c r="H97" s="28">
        <v>0</v>
      </c>
      <c r="I97" s="27">
        <v>0</v>
      </c>
    </row>
    <row r="98" spans="1:9" ht="25.5">
      <c r="A98" s="3" t="s">
        <v>39</v>
      </c>
      <c r="B98" s="55">
        <v>17707.6</v>
      </c>
      <c r="C98" s="55">
        <v>15252.6</v>
      </c>
      <c r="D98" s="55">
        <v>14600</v>
      </c>
      <c r="E98" s="28">
        <f t="shared" si="14"/>
        <v>82.45047324312725</v>
      </c>
      <c r="F98" s="28">
        <f>$D:$D/$C:$C*100</f>
        <v>95.7213852064566</v>
      </c>
      <c r="G98" s="55">
        <v>13135.8</v>
      </c>
      <c r="H98" s="28">
        <f>$D:$D/$G:$G*100</f>
        <v>111.14663743357846</v>
      </c>
      <c r="I98" s="55">
        <v>1207.7</v>
      </c>
    </row>
    <row r="99" spans="1:9" ht="12.75">
      <c r="A99" s="3" t="s">
        <v>141</v>
      </c>
      <c r="B99" s="55">
        <v>0</v>
      </c>
      <c r="C99" s="55">
        <v>0</v>
      </c>
      <c r="D99" s="55">
        <v>0</v>
      </c>
      <c r="E99" s="28">
        <v>0</v>
      </c>
      <c r="F99" s="28">
        <v>0</v>
      </c>
      <c r="G99" s="55">
        <v>0</v>
      </c>
      <c r="H99" s="28">
        <v>0</v>
      </c>
      <c r="I99" s="55">
        <v>0</v>
      </c>
    </row>
    <row r="100" spans="1:9" ht="12.75">
      <c r="A100" s="10" t="s">
        <v>40</v>
      </c>
      <c r="B100" s="55">
        <v>670.9</v>
      </c>
      <c r="C100" s="55">
        <v>0</v>
      </c>
      <c r="D100" s="55">
        <v>0</v>
      </c>
      <c r="E100" s="28">
        <f aca="true" t="shared" si="15" ref="E100:E105">$D:$D/$B:$B*100</f>
        <v>0</v>
      </c>
      <c r="F100" s="28">
        <v>0</v>
      </c>
      <c r="G100" s="55">
        <v>0</v>
      </c>
      <c r="H100" s="28">
        <v>0</v>
      </c>
      <c r="I100" s="55">
        <v>0</v>
      </c>
    </row>
    <row r="101" spans="1:9" ht="12.75">
      <c r="A101" s="3" t="s">
        <v>41</v>
      </c>
      <c r="B101" s="55">
        <v>190240.5</v>
      </c>
      <c r="C101" s="55">
        <v>152756.3</v>
      </c>
      <c r="D101" s="55">
        <v>145998.6</v>
      </c>
      <c r="E101" s="28">
        <f t="shared" si="15"/>
        <v>76.74422638712576</v>
      </c>
      <c r="F101" s="28">
        <f>$D:$D/$C:$C*100</f>
        <v>95.57615626982326</v>
      </c>
      <c r="G101" s="55">
        <v>134050.7</v>
      </c>
      <c r="H101" s="28">
        <f>$D:$D/$G:$G*100</f>
        <v>108.91297098784266</v>
      </c>
      <c r="I101" s="55">
        <v>14262.7</v>
      </c>
    </row>
    <row r="102" spans="1:9" ht="12.75">
      <c r="A102" s="9" t="s">
        <v>42</v>
      </c>
      <c r="B102" s="26">
        <v>527.9</v>
      </c>
      <c r="C102" s="26">
        <v>483.8</v>
      </c>
      <c r="D102" s="26">
        <v>390.3</v>
      </c>
      <c r="E102" s="25">
        <f t="shared" si="15"/>
        <v>73.93445728357644</v>
      </c>
      <c r="F102" s="25">
        <f>$D:$D/$C:$C*100</f>
        <v>80.67383216205043</v>
      </c>
      <c r="G102" s="26">
        <v>349.2</v>
      </c>
      <c r="H102" s="28">
        <f>$D:$D/$G:$G*100</f>
        <v>111.76975945017182</v>
      </c>
      <c r="I102" s="26">
        <v>38.9</v>
      </c>
    </row>
    <row r="103" spans="1:9" ht="25.5">
      <c r="A103" s="11" t="s">
        <v>43</v>
      </c>
      <c r="B103" s="26">
        <v>15555.8</v>
      </c>
      <c r="C103" s="26">
        <v>13803.2</v>
      </c>
      <c r="D103" s="26">
        <v>11987.9</v>
      </c>
      <c r="E103" s="25">
        <f t="shared" si="15"/>
        <v>77.06386042505046</v>
      </c>
      <c r="F103" s="25">
        <f>$D:$D/$C:$C*100</f>
        <v>86.84870175031875</v>
      </c>
      <c r="G103" s="26">
        <v>10576.9</v>
      </c>
      <c r="H103" s="28">
        <f>$D:$D/$G:$G*100</f>
        <v>113.34039274267506</v>
      </c>
      <c r="I103" s="26">
        <v>918.4</v>
      </c>
    </row>
    <row r="104" spans="1:9" ht="12.75">
      <c r="A104" s="9" t="s">
        <v>44</v>
      </c>
      <c r="B104" s="54">
        <f>B105+B106+B107+B108+B109</f>
        <v>186776.90000000002</v>
      </c>
      <c r="C104" s="54">
        <f>C105+C106+C107+C108+C109</f>
        <v>180018.5</v>
      </c>
      <c r="D104" s="54">
        <f>D105+D106+D107+D108+D109</f>
        <v>150236.5</v>
      </c>
      <c r="E104" s="25">
        <f t="shared" si="15"/>
        <v>80.4363387549531</v>
      </c>
      <c r="F104" s="25">
        <f>$D:$D/$C:$C*100</f>
        <v>83.4561447851193</v>
      </c>
      <c r="G104" s="54">
        <f>G105+G106+G107+G108+G109</f>
        <v>165999.1</v>
      </c>
      <c r="H104" s="28">
        <f>$D:$D/$G:$G*100</f>
        <v>90.50440634919104</v>
      </c>
      <c r="I104" s="54">
        <f>I105+I106+I107+I108+I109</f>
        <v>23139.600000000002</v>
      </c>
    </row>
    <row r="105" spans="1:9" ht="12.75">
      <c r="A105" s="10" t="s">
        <v>149</v>
      </c>
      <c r="B105" s="55">
        <v>90</v>
      </c>
      <c r="C105" s="55">
        <v>90</v>
      </c>
      <c r="D105" s="55">
        <v>90</v>
      </c>
      <c r="E105" s="28">
        <f t="shared" si="15"/>
        <v>100</v>
      </c>
      <c r="F105" s="28">
        <f>$D:$D/$C:$C*100</f>
        <v>100</v>
      </c>
      <c r="G105" s="55">
        <v>0</v>
      </c>
      <c r="H105" s="28">
        <v>0</v>
      </c>
      <c r="I105" s="55">
        <v>0</v>
      </c>
    </row>
    <row r="106" spans="1:9" ht="12.75">
      <c r="A106" s="10" t="s">
        <v>150</v>
      </c>
      <c r="B106" s="55">
        <v>5533</v>
      </c>
      <c r="C106" s="55">
        <v>5533</v>
      </c>
      <c r="D106" s="55">
        <v>855</v>
      </c>
      <c r="E106" s="28">
        <v>0</v>
      </c>
      <c r="F106" s="28">
        <v>0</v>
      </c>
      <c r="G106" s="55">
        <v>0</v>
      </c>
      <c r="H106" s="28">
        <v>0</v>
      </c>
      <c r="I106" s="55">
        <v>0</v>
      </c>
    </row>
    <row r="107" spans="1:9" ht="12.75">
      <c r="A107" s="10" t="s">
        <v>45</v>
      </c>
      <c r="B107" s="55">
        <v>19526.2</v>
      </c>
      <c r="C107" s="55">
        <v>16288.7</v>
      </c>
      <c r="D107" s="55">
        <v>15822.7</v>
      </c>
      <c r="E107" s="28">
        <f aca="true" t="shared" si="16" ref="E107:E130">$D:$D/$B:$B*100</f>
        <v>81.03317593797053</v>
      </c>
      <c r="F107" s="28">
        <f aca="true" t="shared" si="17" ref="F107:F130">$D:$D/$C:$C*100</f>
        <v>97.13912098571402</v>
      </c>
      <c r="G107" s="55">
        <v>14819.9</v>
      </c>
      <c r="H107" s="28">
        <f aca="true" t="shared" si="18" ref="H107:H113">$D:$D/$G:$G*100</f>
        <v>106.76657737231696</v>
      </c>
      <c r="I107" s="55">
        <v>1621.8</v>
      </c>
    </row>
    <row r="108" spans="1:9" ht="12.75">
      <c r="A108" s="12" t="s">
        <v>88</v>
      </c>
      <c r="B108" s="27">
        <v>152365.2</v>
      </c>
      <c r="C108" s="27">
        <v>149354.3</v>
      </c>
      <c r="D108" s="27">
        <v>130233.2</v>
      </c>
      <c r="E108" s="28">
        <f t="shared" si="16"/>
        <v>85.4743734133516</v>
      </c>
      <c r="F108" s="28">
        <f t="shared" si="17"/>
        <v>87.1974894596272</v>
      </c>
      <c r="G108" s="27">
        <v>149717.2</v>
      </c>
      <c r="H108" s="28">
        <f t="shared" si="18"/>
        <v>86.98613118599599</v>
      </c>
      <c r="I108" s="27">
        <v>21336.9</v>
      </c>
    </row>
    <row r="109" spans="1:9" ht="12.75">
      <c r="A109" s="10" t="s">
        <v>46</v>
      </c>
      <c r="B109" s="55">
        <v>9262.5</v>
      </c>
      <c r="C109" s="55">
        <v>8752.5</v>
      </c>
      <c r="D109" s="55">
        <v>3235.6</v>
      </c>
      <c r="E109" s="28">
        <f t="shared" si="16"/>
        <v>34.93225371120108</v>
      </c>
      <c r="F109" s="28">
        <f t="shared" si="17"/>
        <v>36.96772350756927</v>
      </c>
      <c r="G109" s="55">
        <v>1462</v>
      </c>
      <c r="H109" s="28">
        <f t="shared" si="18"/>
        <v>221.31326949384405</v>
      </c>
      <c r="I109" s="55">
        <v>180.9</v>
      </c>
    </row>
    <row r="110" spans="1:9" ht="12.75">
      <c r="A110" s="9" t="s">
        <v>47</v>
      </c>
      <c r="B110" s="54">
        <f>B111+B112+B113+B114</f>
        <v>3578914.7</v>
      </c>
      <c r="C110" s="54">
        <f>C111+C112+C113+C114</f>
        <v>2279718.6</v>
      </c>
      <c r="D110" s="54">
        <f>D111+D112+D113+D114</f>
        <v>2176727.3000000003</v>
      </c>
      <c r="E110" s="25">
        <f t="shared" si="16"/>
        <v>60.820876787032674</v>
      </c>
      <c r="F110" s="25">
        <f t="shared" si="17"/>
        <v>95.48228013755734</v>
      </c>
      <c r="G110" s="54">
        <f>G111+G112+G113+G114</f>
        <v>528734.3</v>
      </c>
      <c r="H110" s="28">
        <f t="shared" si="18"/>
        <v>411.68641792295307</v>
      </c>
      <c r="I110" s="54">
        <f>I111+I112+I113+I114</f>
        <v>75309.8</v>
      </c>
    </row>
    <row r="111" spans="1:9" ht="12.75">
      <c r="A111" s="10" t="s">
        <v>48</v>
      </c>
      <c r="B111" s="55">
        <v>3019636.6</v>
      </c>
      <c r="C111" s="55">
        <v>1753652.8</v>
      </c>
      <c r="D111" s="55">
        <v>1718674.1</v>
      </c>
      <c r="E111" s="28">
        <f t="shared" si="16"/>
        <v>56.91658724761781</v>
      </c>
      <c r="F111" s="28">
        <f t="shared" si="17"/>
        <v>98.00538054054942</v>
      </c>
      <c r="G111" s="55">
        <v>388399.9</v>
      </c>
      <c r="H111" s="28">
        <f t="shared" si="18"/>
        <v>442.5011695420107</v>
      </c>
      <c r="I111" s="55">
        <v>51504.1</v>
      </c>
    </row>
    <row r="112" spans="1:9" ht="12.75">
      <c r="A112" s="10" t="s">
        <v>49</v>
      </c>
      <c r="B112" s="55">
        <v>470436.4</v>
      </c>
      <c r="C112" s="55">
        <v>444331.6</v>
      </c>
      <c r="D112" s="55">
        <v>385107.4</v>
      </c>
      <c r="E112" s="28">
        <f t="shared" si="16"/>
        <v>81.86173518885869</v>
      </c>
      <c r="F112" s="28">
        <f t="shared" si="17"/>
        <v>86.67117081026873</v>
      </c>
      <c r="G112" s="55">
        <v>77812.2</v>
      </c>
      <c r="H112" s="28">
        <f t="shared" si="18"/>
        <v>494.9190486838825</v>
      </c>
      <c r="I112" s="55">
        <v>7612.1</v>
      </c>
    </row>
    <row r="113" spans="1:9" ht="12.75">
      <c r="A113" s="10" t="s">
        <v>50</v>
      </c>
      <c r="B113" s="55">
        <v>86426</v>
      </c>
      <c r="C113" s="55">
        <v>80318.5</v>
      </c>
      <c r="D113" s="55">
        <v>71747.1</v>
      </c>
      <c r="E113" s="28">
        <f t="shared" si="16"/>
        <v>83.01564344063131</v>
      </c>
      <c r="F113" s="28">
        <f t="shared" si="17"/>
        <v>89.32823695661648</v>
      </c>
      <c r="G113" s="55">
        <v>60332.6</v>
      </c>
      <c r="H113" s="28">
        <f t="shared" si="18"/>
        <v>118.91929073171057</v>
      </c>
      <c r="I113" s="55">
        <v>16038.3</v>
      </c>
    </row>
    <row r="114" spans="1:9" ht="12.75">
      <c r="A114" s="10" t="s">
        <v>51</v>
      </c>
      <c r="B114" s="55">
        <v>2415.7</v>
      </c>
      <c r="C114" s="55">
        <v>1415.7</v>
      </c>
      <c r="D114" s="55">
        <v>1198.7</v>
      </c>
      <c r="E114" s="28">
        <f t="shared" si="16"/>
        <v>49.621227801465416</v>
      </c>
      <c r="F114" s="28">
        <f t="shared" si="17"/>
        <v>84.67189376280285</v>
      </c>
      <c r="G114" s="55">
        <v>2189.6</v>
      </c>
      <c r="H114" s="28">
        <v>0</v>
      </c>
      <c r="I114" s="55">
        <v>155.3</v>
      </c>
    </row>
    <row r="115" spans="1:9" ht="18.75" customHeight="1">
      <c r="A115" s="13" t="s">
        <v>112</v>
      </c>
      <c r="B115" s="54">
        <f>SUM(B116:B117)</f>
        <v>15619.3</v>
      </c>
      <c r="C115" s="54">
        <f>SUM(C116:C117)</f>
        <v>13800.1</v>
      </c>
      <c r="D115" s="54">
        <f>SUM(D116:D117)</f>
        <v>10325.4</v>
      </c>
      <c r="E115" s="25">
        <f t="shared" si="16"/>
        <v>66.10667571530094</v>
      </c>
      <c r="F115" s="25">
        <f t="shared" si="17"/>
        <v>74.82119694784821</v>
      </c>
      <c r="G115" s="54">
        <f>SUM(G116:G117)</f>
        <v>7300.2</v>
      </c>
      <c r="H115" s="28">
        <f aca="true" t="shared" si="19" ref="H115:H130">$D:$D/$G:$G*100</f>
        <v>141.43996054902607</v>
      </c>
      <c r="I115" s="54">
        <f>SUM(I116:I117)</f>
        <v>454.70000000000005</v>
      </c>
    </row>
    <row r="116" spans="1:9" ht="30.75" customHeight="1">
      <c r="A116" s="10" t="s">
        <v>113</v>
      </c>
      <c r="B116" s="55">
        <v>3438</v>
      </c>
      <c r="C116" s="55">
        <v>2255.4</v>
      </c>
      <c r="D116" s="55">
        <v>2220.4</v>
      </c>
      <c r="E116" s="28">
        <f t="shared" si="16"/>
        <v>64.58406050029087</v>
      </c>
      <c r="F116" s="28">
        <f t="shared" si="17"/>
        <v>98.44816883923029</v>
      </c>
      <c r="G116" s="55">
        <v>1452.2</v>
      </c>
      <c r="H116" s="28">
        <f t="shared" si="19"/>
        <v>152.89904971766975</v>
      </c>
      <c r="I116" s="55">
        <v>22.6</v>
      </c>
    </row>
    <row r="117" spans="1:9" ht="20.25" customHeight="1">
      <c r="A117" s="10" t="s">
        <v>111</v>
      </c>
      <c r="B117" s="55">
        <v>12181.3</v>
      </c>
      <c r="C117" s="55">
        <v>11544.7</v>
      </c>
      <c r="D117" s="55">
        <v>8105</v>
      </c>
      <c r="E117" s="28">
        <f t="shared" si="16"/>
        <v>66.53641236977991</v>
      </c>
      <c r="F117" s="28">
        <f t="shared" si="17"/>
        <v>70.20537562691105</v>
      </c>
      <c r="G117" s="55">
        <v>5848</v>
      </c>
      <c r="H117" s="28">
        <f t="shared" si="19"/>
        <v>138.59439124487005</v>
      </c>
      <c r="I117" s="55">
        <v>432.1</v>
      </c>
    </row>
    <row r="118" spans="1:9" ht="12.75">
      <c r="A118" s="13" t="s">
        <v>52</v>
      </c>
      <c r="B118" s="54">
        <f>B119+B120+B121+B122+B123</f>
        <v>1476194.2000000002</v>
      </c>
      <c r="C118" s="54">
        <f>C119+C120+C121+C122+C123</f>
        <v>1257852.2</v>
      </c>
      <c r="D118" s="54">
        <f>D119+D120+D121+D122+D123</f>
        <v>1252305.0999999999</v>
      </c>
      <c r="E118" s="25">
        <f t="shared" si="16"/>
        <v>84.83335729133739</v>
      </c>
      <c r="F118" s="25">
        <f t="shared" si="17"/>
        <v>99.5590022420758</v>
      </c>
      <c r="G118" s="54">
        <f>G119+G120+G121+G122+G123</f>
        <v>1112677.9000000001</v>
      </c>
      <c r="H118" s="28">
        <f t="shared" si="19"/>
        <v>112.54875287807906</v>
      </c>
      <c r="I118" s="54">
        <f>I119+I120+I121+I122+I123</f>
        <v>128431.8</v>
      </c>
    </row>
    <row r="119" spans="1:9" ht="12.75">
      <c r="A119" s="10" t="s">
        <v>53</v>
      </c>
      <c r="B119" s="55">
        <v>564025.8</v>
      </c>
      <c r="C119" s="55">
        <v>481124.6</v>
      </c>
      <c r="D119" s="55">
        <v>481124.6</v>
      </c>
      <c r="E119" s="28">
        <f t="shared" si="16"/>
        <v>85.30187803465726</v>
      </c>
      <c r="F119" s="28">
        <f t="shared" si="17"/>
        <v>100</v>
      </c>
      <c r="G119" s="55">
        <v>430533.5</v>
      </c>
      <c r="H119" s="28">
        <f t="shared" si="19"/>
        <v>111.75079291158528</v>
      </c>
      <c r="I119" s="55">
        <v>51058.7</v>
      </c>
    </row>
    <row r="120" spans="1:9" ht="12.75">
      <c r="A120" s="10" t="s">
        <v>54</v>
      </c>
      <c r="B120" s="55">
        <v>671347.9</v>
      </c>
      <c r="C120" s="55">
        <v>573514.1</v>
      </c>
      <c r="D120" s="55">
        <v>573065.9</v>
      </c>
      <c r="E120" s="28">
        <f t="shared" si="16"/>
        <v>85.36049639836514</v>
      </c>
      <c r="F120" s="28">
        <f t="shared" si="17"/>
        <v>99.92185022129361</v>
      </c>
      <c r="G120" s="55">
        <v>487239.8</v>
      </c>
      <c r="H120" s="28">
        <f t="shared" si="19"/>
        <v>117.61475560904509</v>
      </c>
      <c r="I120" s="55">
        <v>57725.3</v>
      </c>
    </row>
    <row r="121" spans="1:9" ht="12.75">
      <c r="A121" s="10" t="s">
        <v>107</v>
      </c>
      <c r="B121" s="55">
        <v>131770.5</v>
      </c>
      <c r="C121" s="55">
        <v>106869.2</v>
      </c>
      <c r="D121" s="55">
        <v>105147.9</v>
      </c>
      <c r="E121" s="28">
        <f t="shared" si="16"/>
        <v>79.79623663870137</v>
      </c>
      <c r="F121" s="28">
        <f t="shared" si="17"/>
        <v>98.38933949164024</v>
      </c>
      <c r="G121" s="55">
        <v>102701.8</v>
      </c>
      <c r="H121" s="28">
        <f t="shared" si="19"/>
        <v>102.38174988169632</v>
      </c>
      <c r="I121" s="55">
        <v>12004.3</v>
      </c>
    </row>
    <row r="122" spans="1:9" ht="12.75">
      <c r="A122" s="10" t="s">
        <v>55</v>
      </c>
      <c r="B122" s="55">
        <v>40805.7</v>
      </c>
      <c r="C122" s="55">
        <v>38708.3</v>
      </c>
      <c r="D122" s="55">
        <v>37728.8</v>
      </c>
      <c r="E122" s="28">
        <f t="shared" si="16"/>
        <v>92.45963186515611</v>
      </c>
      <c r="F122" s="28">
        <f t="shared" si="17"/>
        <v>97.4695349576189</v>
      </c>
      <c r="G122" s="55">
        <v>40257.2</v>
      </c>
      <c r="H122" s="28">
        <f t="shared" si="19"/>
        <v>93.71938435857437</v>
      </c>
      <c r="I122" s="55">
        <v>1676.1</v>
      </c>
    </row>
    <row r="123" spans="1:9" ht="12.75">
      <c r="A123" s="10" t="s">
        <v>56</v>
      </c>
      <c r="B123" s="55">
        <v>68244.3</v>
      </c>
      <c r="C123" s="55">
        <v>57636</v>
      </c>
      <c r="D123" s="27">
        <v>55237.9</v>
      </c>
      <c r="E123" s="28">
        <f t="shared" si="16"/>
        <v>80.9414119567495</v>
      </c>
      <c r="F123" s="28">
        <f t="shared" si="17"/>
        <v>95.83923242417933</v>
      </c>
      <c r="G123" s="27">
        <v>51945.6</v>
      </c>
      <c r="H123" s="28">
        <f t="shared" si="19"/>
        <v>106.337976652498</v>
      </c>
      <c r="I123" s="27">
        <v>5967.4</v>
      </c>
    </row>
    <row r="124" spans="1:9" ht="28.5" customHeight="1">
      <c r="A124" s="13" t="s">
        <v>57</v>
      </c>
      <c r="B124" s="54">
        <f>B125+B126</f>
        <v>159595.69999999998</v>
      </c>
      <c r="C124" s="54">
        <f>C125+C126</f>
        <v>133672</v>
      </c>
      <c r="D124" s="54">
        <f>D125+D126</f>
        <v>132724.5</v>
      </c>
      <c r="E124" s="25">
        <f t="shared" si="16"/>
        <v>83.16295489164183</v>
      </c>
      <c r="F124" s="25">
        <f t="shared" si="17"/>
        <v>99.29117541444731</v>
      </c>
      <c r="G124" s="54">
        <f>G125+G126</f>
        <v>156943.40000000002</v>
      </c>
      <c r="H124" s="28">
        <f t="shared" si="19"/>
        <v>84.56838580023116</v>
      </c>
      <c r="I124" s="54">
        <f>I125+I126</f>
        <v>18009.100000000002</v>
      </c>
    </row>
    <row r="125" spans="1:9" ht="12.75">
      <c r="A125" s="10" t="s">
        <v>58</v>
      </c>
      <c r="B125" s="55">
        <v>149858.9</v>
      </c>
      <c r="C125" s="55">
        <v>127738.5</v>
      </c>
      <c r="D125" s="55">
        <v>127418.5</v>
      </c>
      <c r="E125" s="28">
        <f t="shared" si="16"/>
        <v>85.02564745904314</v>
      </c>
      <c r="F125" s="28">
        <f t="shared" si="17"/>
        <v>99.7494882122461</v>
      </c>
      <c r="G125" s="55">
        <v>152821.7</v>
      </c>
      <c r="H125" s="28">
        <f t="shared" si="19"/>
        <v>83.37722980440604</v>
      </c>
      <c r="I125" s="55">
        <v>17504.7</v>
      </c>
    </row>
    <row r="126" spans="1:9" ht="25.5">
      <c r="A126" s="10" t="s">
        <v>59</v>
      </c>
      <c r="B126" s="55">
        <v>9736.8</v>
      </c>
      <c r="C126" s="55">
        <v>5933.5</v>
      </c>
      <c r="D126" s="55">
        <v>5306</v>
      </c>
      <c r="E126" s="28">
        <f t="shared" si="16"/>
        <v>54.49428970503657</v>
      </c>
      <c r="F126" s="28">
        <f t="shared" si="17"/>
        <v>89.4244543692593</v>
      </c>
      <c r="G126" s="55">
        <v>4121.7</v>
      </c>
      <c r="H126" s="28">
        <f t="shared" si="19"/>
        <v>128.73328966203266</v>
      </c>
      <c r="I126" s="55">
        <v>504.4</v>
      </c>
    </row>
    <row r="127" spans="1:9" ht="18.75" customHeight="1">
      <c r="A127" s="13" t="s">
        <v>60</v>
      </c>
      <c r="B127" s="54">
        <f>B128+B129+B130+B131</f>
        <v>125529.5</v>
      </c>
      <c r="C127" s="54">
        <f>C128+C129+C130+C131</f>
        <v>100850.4</v>
      </c>
      <c r="D127" s="54">
        <f>D128+D129+D130+D131</f>
        <v>96501.9</v>
      </c>
      <c r="E127" s="25">
        <f t="shared" si="16"/>
        <v>76.87587379858917</v>
      </c>
      <c r="F127" s="25">
        <f t="shared" si="17"/>
        <v>95.68816782085148</v>
      </c>
      <c r="G127" s="54">
        <f>G128+G129+G130+G131</f>
        <v>101248.20000000001</v>
      </c>
      <c r="H127" s="28">
        <f t="shared" si="19"/>
        <v>95.31221295785997</v>
      </c>
      <c r="I127" s="54">
        <f>I128+I129+I130+I131</f>
        <v>23182.699999999997</v>
      </c>
    </row>
    <row r="128" spans="1:9" ht="12.75">
      <c r="A128" s="10" t="s">
        <v>61</v>
      </c>
      <c r="B128" s="55">
        <v>2115.1</v>
      </c>
      <c r="C128" s="55">
        <v>1762.6</v>
      </c>
      <c r="D128" s="55">
        <v>1496</v>
      </c>
      <c r="E128" s="28">
        <f t="shared" si="16"/>
        <v>70.72951633492507</v>
      </c>
      <c r="F128" s="28">
        <f t="shared" si="17"/>
        <v>84.87461704300465</v>
      </c>
      <c r="G128" s="55">
        <v>1765</v>
      </c>
      <c r="H128" s="28">
        <f t="shared" si="19"/>
        <v>84.75920679886686</v>
      </c>
      <c r="I128" s="55">
        <v>159.6</v>
      </c>
    </row>
    <row r="129" spans="1:9" ht="12.75">
      <c r="A129" s="10" t="s">
        <v>62</v>
      </c>
      <c r="B129" s="55">
        <v>97824.2</v>
      </c>
      <c r="C129" s="55">
        <v>74367.7</v>
      </c>
      <c r="D129" s="55">
        <v>73739.4</v>
      </c>
      <c r="E129" s="28">
        <f t="shared" si="16"/>
        <v>75.37950732027453</v>
      </c>
      <c r="F129" s="28">
        <f t="shared" si="17"/>
        <v>99.15514396707172</v>
      </c>
      <c r="G129" s="55">
        <v>66225.6</v>
      </c>
      <c r="H129" s="28">
        <f t="shared" si="19"/>
        <v>111.34576357179095</v>
      </c>
      <c r="I129" s="55">
        <v>11237.8</v>
      </c>
    </row>
    <row r="130" spans="1:9" ht="12.75">
      <c r="A130" s="10" t="s">
        <v>63</v>
      </c>
      <c r="B130" s="27">
        <v>25590.2</v>
      </c>
      <c r="C130" s="27">
        <v>24720.1</v>
      </c>
      <c r="D130" s="27">
        <v>21266.5</v>
      </c>
      <c r="E130" s="28">
        <f t="shared" si="16"/>
        <v>83.1040789052059</v>
      </c>
      <c r="F130" s="28">
        <f t="shared" si="17"/>
        <v>86.02918272984333</v>
      </c>
      <c r="G130" s="27">
        <v>33257.6</v>
      </c>
      <c r="H130" s="28">
        <f t="shared" si="19"/>
        <v>63.94478254594439</v>
      </c>
      <c r="I130" s="27">
        <v>11785.3</v>
      </c>
    </row>
    <row r="131" spans="1:9" ht="12.75">
      <c r="A131" s="10" t="s">
        <v>64</v>
      </c>
      <c r="B131" s="55">
        <v>0</v>
      </c>
      <c r="C131" s="55">
        <v>0</v>
      </c>
      <c r="D131" s="55">
        <v>0</v>
      </c>
      <c r="E131" s="28">
        <v>0</v>
      </c>
      <c r="F131" s="28">
        <v>0</v>
      </c>
      <c r="G131" s="55">
        <v>0</v>
      </c>
      <c r="H131" s="28">
        <v>0</v>
      </c>
      <c r="I131" s="55">
        <v>0</v>
      </c>
    </row>
    <row r="132" spans="1:9" ht="16.5" customHeight="1">
      <c r="A132" s="13" t="s">
        <v>71</v>
      </c>
      <c r="B132" s="26">
        <f>B133+B134+B135</f>
        <v>87766.7</v>
      </c>
      <c r="C132" s="26">
        <f>C133+C134+C135</f>
        <v>74232.2</v>
      </c>
      <c r="D132" s="26">
        <f>D133+D134+D135</f>
        <v>64214.5</v>
      </c>
      <c r="E132" s="25">
        <f>$D:$D/$B:$B*100</f>
        <v>73.16499310102806</v>
      </c>
      <c r="F132" s="25">
        <f>$D:$D/$C:$C*100</f>
        <v>86.50491296229939</v>
      </c>
      <c r="G132" s="26">
        <f>G133+G134+G135</f>
        <v>54301.3</v>
      </c>
      <c r="H132" s="28">
        <f>$D:$D/$G:$G*100</f>
        <v>118.25591652501872</v>
      </c>
      <c r="I132" s="26">
        <f>I133+I134+I135</f>
        <v>8486.800000000001</v>
      </c>
    </row>
    <row r="133" spans="1:9" ht="12.75">
      <c r="A133" s="36" t="s">
        <v>72</v>
      </c>
      <c r="B133" s="27">
        <v>61969.9</v>
      </c>
      <c r="C133" s="27">
        <v>51813.5</v>
      </c>
      <c r="D133" s="27">
        <v>44187.5</v>
      </c>
      <c r="E133" s="28">
        <f>$D:$D/$B:$B*100</f>
        <v>71.30477861026078</v>
      </c>
      <c r="F133" s="28">
        <f>$D:$D/$C:$C*100</f>
        <v>85.28182809499455</v>
      </c>
      <c r="G133" s="27">
        <v>40980.9</v>
      </c>
      <c r="H133" s="28">
        <f>$D:$D/$G:$G*100</f>
        <v>107.82462073795354</v>
      </c>
      <c r="I133" s="27">
        <v>5115.2</v>
      </c>
    </row>
    <row r="134" spans="1:9" ht="12.75">
      <c r="A134" s="14" t="s">
        <v>73</v>
      </c>
      <c r="B134" s="27">
        <v>21295.3</v>
      </c>
      <c r="C134" s="27">
        <v>18308.5</v>
      </c>
      <c r="D134" s="27">
        <v>16295.5</v>
      </c>
      <c r="E134" s="28">
        <f>$D:$D/$B:$B*100</f>
        <v>76.52157987912827</v>
      </c>
      <c r="F134" s="28">
        <f>$D:$D/$C:$C*100</f>
        <v>89.00510691755196</v>
      </c>
      <c r="G134" s="27">
        <v>10139.6</v>
      </c>
      <c r="H134" s="28">
        <f>$D:$D/$G:$G*100</f>
        <v>160.71146790800427</v>
      </c>
      <c r="I134" s="27">
        <v>3033.9</v>
      </c>
    </row>
    <row r="135" spans="1:9" ht="24.75" customHeight="1">
      <c r="A135" s="14" t="s">
        <v>82</v>
      </c>
      <c r="B135" s="27">
        <v>4501.5</v>
      </c>
      <c r="C135" s="27">
        <v>4110.2</v>
      </c>
      <c r="D135" s="27">
        <v>3731.5</v>
      </c>
      <c r="E135" s="28">
        <f>$D:$D/$B:$B*100</f>
        <v>82.89459069199155</v>
      </c>
      <c r="F135" s="28">
        <f>$D:$D/$C:$C*100</f>
        <v>90.78633643131721</v>
      </c>
      <c r="G135" s="27">
        <v>3180.8</v>
      </c>
      <c r="H135" s="28">
        <f>$D:$D/$G:$G*100</f>
        <v>117.31325452716297</v>
      </c>
      <c r="I135" s="27">
        <v>337.7</v>
      </c>
    </row>
    <row r="136" spans="1:9" ht="25.5">
      <c r="A136" s="15" t="s">
        <v>94</v>
      </c>
      <c r="B136" s="26">
        <f aca="true" t="shared" si="20" ref="B136:I136">B137</f>
        <v>0</v>
      </c>
      <c r="C136" s="26">
        <f t="shared" si="20"/>
        <v>0</v>
      </c>
      <c r="D136" s="26">
        <f t="shared" si="20"/>
        <v>0</v>
      </c>
      <c r="E136" s="26">
        <f t="shared" si="20"/>
        <v>0</v>
      </c>
      <c r="F136" s="26">
        <f t="shared" si="20"/>
        <v>0</v>
      </c>
      <c r="G136" s="26">
        <f t="shared" si="20"/>
        <v>0</v>
      </c>
      <c r="H136" s="27">
        <f t="shared" si="20"/>
        <v>0</v>
      </c>
      <c r="I136" s="26">
        <f t="shared" si="20"/>
        <v>0</v>
      </c>
    </row>
    <row r="137" spans="1:9" ht="26.25" customHeight="1">
      <c r="A137" s="14" t="s">
        <v>94</v>
      </c>
      <c r="B137" s="27">
        <v>0</v>
      </c>
      <c r="C137" s="27">
        <v>0</v>
      </c>
      <c r="D137" s="27">
        <v>0</v>
      </c>
      <c r="E137" s="28">
        <v>0</v>
      </c>
      <c r="F137" s="28">
        <v>0</v>
      </c>
      <c r="G137" s="55">
        <v>0</v>
      </c>
      <c r="H137" s="28">
        <v>0</v>
      </c>
      <c r="I137" s="27">
        <v>0</v>
      </c>
    </row>
    <row r="138" spans="1:9" ht="21" customHeight="1">
      <c r="A138" s="34" t="s">
        <v>65</v>
      </c>
      <c r="B138" s="29">
        <f>B93+B102+B103+B104+B110+B115+B118+B124+B127+B132+B136</f>
        <v>5937277.300000001</v>
      </c>
      <c r="C138" s="29">
        <f>C93+C102+C103+C104+C110+C115+C118+C124+C127+C132+C136</f>
        <v>4294642.100000001</v>
      </c>
      <c r="D138" s="29">
        <f>D93+D102+D103+D104+D110+D115+D118+D124+D127+D132+D136</f>
        <v>4117550.9</v>
      </c>
      <c r="E138" s="35">
        <f>$D:$D/$B:$B*100</f>
        <v>69.35082685122353</v>
      </c>
      <c r="F138" s="35">
        <f>$D:$D/$C:$C*100</f>
        <v>95.8764619757255</v>
      </c>
      <c r="G138" s="29">
        <f>G93+G102+G103+G104+G110+G115+G118+G124+G127+G132+G136</f>
        <v>2341110.7</v>
      </c>
      <c r="H138" s="47">
        <f>$D:$D/$G:$G*100</f>
        <v>175.88023069562664</v>
      </c>
      <c r="I138" s="29">
        <f>I93+I102+I103+I104+I110+I115+I118+I124+I127+I132+I136</f>
        <v>299021.39999999997</v>
      </c>
    </row>
    <row r="139" spans="1:9" ht="24" customHeight="1">
      <c r="A139" s="16" t="s">
        <v>66</v>
      </c>
      <c r="B139" s="29">
        <f>B91-B138</f>
        <v>-143738.40000000037</v>
      </c>
      <c r="C139" s="29">
        <f>C91-C138</f>
        <v>-169089.2000000002</v>
      </c>
      <c r="D139" s="29">
        <f>D91-D138</f>
        <v>-19708.500000000466</v>
      </c>
      <c r="E139" s="29"/>
      <c r="F139" s="29"/>
      <c r="G139" s="29">
        <f>G91-G138</f>
        <v>-12142.30000000028</v>
      </c>
      <c r="H139" s="48"/>
      <c r="I139" s="29">
        <f>I91-I138</f>
        <v>-52592.09999999995</v>
      </c>
    </row>
    <row r="140" spans="1:9" ht="30" customHeight="1">
      <c r="A140" s="3" t="s">
        <v>67</v>
      </c>
      <c r="B140" s="27" t="s">
        <v>146</v>
      </c>
      <c r="C140" s="27"/>
      <c r="D140" s="27" t="s">
        <v>154</v>
      </c>
      <c r="E140" s="27"/>
      <c r="F140" s="27"/>
      <c r="G140" s="27"/>
      <c r="H140" s="27"/>
      <c r="I140" s="27"/>
    </row>
    <row r="141" spans="1:9" ht="17.25" customHeight="1">
      <c r="A141" s="7" t="s">
        <v>68</v>
      </c>
      <c r="B141" s="26">
        <v>144430.8</v>
      </c>
      <c r="C141" s="27"/>
      <c r="D141" s="26">
        <v>124722.3</v>
      </c>
      <c r="E141" s="27"/>
      <c r="F141" s="27"/>
      <c r="G141" s="56"/>
      <c r="H141" s="32"/>
      <c r="I141" s="26">
        <v>-52591.9</v>
      </c>
    </row>
    <row r="142" spans="1:9" ht="12.75">
      <c r="A142" s="3" t="s">
        <v>7</v>
      </c>
      <c r="B142" s="27"/>
      <c r="C142" s="27"/>
      <c r="D142" s="27"/>
      <c r="E142" s="27"/>
      <c r="F142" s="27"/>
      <c r="G142" s="27"/>
      <c r="H142" s="32"/>
      <c r="I142" s="27"/>
    </row>
    <row r="143" spans="1:9" ht="12" customHeight="1">
      <c r="A143" s="8" t="s">
        <v>69</v>
      </c>
      <c r="B143" s="27">
        <v>16878.7</v>
      </c>
      <c r="C143" s="27"/>
      <c r="D143" s="27">
        <v>22730.4</v>
      </c>
      <c r="E143" s="27"/>
      <c r="F143" s="27"/>
      <c r="G143" s="27"/>
      <c r="H143" s="32"/>
      <c r="I143" s="27">
        <v>-67712.8</v>
      </c>
    </row>
    <row r="144" spans="1:9" ht="12.75">
      <c r="A144" s="3" t="s">
        <v>70</v>
      </c>
      <c r="B144" s="27">
        <v>127552.1</v>
      </c>
      <c r="C144" s="27"/>
      <c r="D144" s="27">
        <v>101991.9</v>
      </c>
      <c r="E144" s="27"/>
      <c r="F144" s="27"/>
      <c r="G144" s="27"/>
      <c r="H144" s="32"/>
      <c r="I144" s="27">
        <v>15120.9</v>
      </c>
    </row>
    <row r="145" spans="1:9" ht="12.75" hidden="1">
      <c r="A145" s="4" t="s">
        <v>92</v>
      </c>
      <c r="B145" s="30"/>
      <c r="C145" s="30"/>
      <c r="D145" s="30"/>
      <c r="E145" s="30"/>
      <c r="F145" s="30"/>
      <c r="G145" s="30"/>
      <c r="H145" s="31"/>
      <c r="I145" s="30"/>
    </row>
    <row r="146" ht="12" customHeight="1">
      <c r="A146" s="17"/>
    </row>
    <row r="147" spans="1:2" ht="12.75" hidden="1">
      <c r="A147" s="18"/>
      <c r="B147" s="57"/>
    </row>
    <row r="148" spans="1:9" ht="31.5" hidden="1">
      <c r="A148" s="19" t="s">
        <v>100</v>
      </c>
      <c r="B148" s="23"/>
      <c r="C148" s="23"/>
      <c r="D148" s="23"/>
      <c r="E148" s="23"/>
      <c r="F148" s="23"/>
      <c r="G148" s="23"/>
      <c r="H148" s="23" t="s">
        <v>89</v>
      </c>
      <c r="I148" s="24"/>
    </row>
    <row r="149" spans="1:9" ht="12.75">
      <c r="A149" s="18"/>
      <c r="B149" s="24"/>
      <c r="C149" s="24"/>
      <c r="D149" s="24"/>
      <c r="E149" s="24"/>
      <c r="F149" s="24"/>
      <c r="G149" s="24"/>
      <c r="H149" s="24"/>
      <c r="I149" s="24"/>
    </row>
    <row r="151" ht="12.75">
      <c r="A151" s="21" t="s">
        <v>93</v>
      </c>
    </row>
  </sheetData>
  <sheetProtection/>
  <mergeCells count="14">
    <mergeCell ref="A92:I92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968503937007874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Иван</cp:lastModifiedBy>
  <cp:lastPrinted>2022-12-07T05:29:43Z</cp:lastPrinted>
  <dcterms:created xsi:type="dcterms:W3CDTF">2010-09-10T01:16:58Z</dcterms:created>
  <dcterms:modified xsi:type="dcterms:W3CDTF">2022-12-08T04:02:02Z</dcterms:modified>
  <cp:category/>
  <cp:version/>
  <cp:contentType/>
  <cp:contentStatus/>
</cp:coreProperties>
</file>