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5195" windowHeight="11985" activeTab="4"/>
  </bookViews>
  <sheets>
    <sheet name="Таблица" sheetId="1" r:id="rId1"/>
    <sheet name="1 группа" sheetId="2" r:id="rId2"/>
    <sheet name="2 группа" sheetId="3" r:id="rId3"/>
    <sheet name="динамика 1" sheetId="4" r:id="rId4"/>
    <sheet name="динамика 2" sheetId="5" r:id="rId5"/>
  </sheets>
  <definedNames>
    <definedName name="_ftn1" localSheetId="0">'Таблица'!$A$155</definedName>
    <definedName name="_ftn2" localSheetId="0">'Таблица'!$A$156</definedName>
    <definedName name="_ftnref1" localSheetId="0">'Таблица'!$D$7</definedName>
    <definedName name="_ftnref2" localSheetId="0">'Таблица'!#REF!</definedName>
  </definedNames>
  <calcPr fullCalcOnLoad="1"/>
</workbook>
</file>

<file path=xl/sharedStrings.xml><?xml version="1.0" encoding="utf-8"?>
<sst xmlns="http://schemas.openxmlformats.org/spreadsheetml/2006/main" count="750" uniqueCount="275">
  <si>
    <t xml:space="preserve">Наличие у Главного   распорядителя и подведомственных ему учреждений просроченной кредиторской задолженности  </t>
  </si>
  <si>
    <r>
      <t>Ктп</t>
    </r>
    <r>
      <rPr>
        <sz val="12"/>
        <rFont val="Times New Roman"/>
        <family val="1"/>
      </rPr>
      <t xml:space="preserve"> - объем просроченной кредиторской задолженности Главного распорядителя и подведомственных ему учреждений по расчетам с кредиторами по состоянию на 1 число месяца, следующего за отчетным   финансовым годом</t>
    </r>
  </si>
  <si>
    <t xml:space="preserve">оценивается соблюдение сроков Главным распорядителем при представлении годовой бюджетной отчетности:  </t>
  </si>
  <si>
    <t xml:space="preserve">Соблюдение сроков  представления Главным распорядителем годовой бюджетной отчетности  </t>
  </si>
  <si>
    <r>
      <t>Кфн</t>
    </r>
    <r>
      <rPr>
        <sz val="12"/>
        <rFont val="Times New Roman"/>
        <family val="1"/>
      </rPr>
      <t xml:space="preserve"> - количество внешних контрольных мероприятий, проведенных в отношении Главных распорядителей и подведомственных ему учреждений, в ходе которых выявлены нарушения бюджетного законодательства в отчетном году;</t>
    </r>
  </si>
  <si>
    <r>
      <t>Квкм</t>
    </r>
    <r>
      <rPr>
        <sz val="12"/>
        <rFont val="Times New Roman"/>
        <family val="1"/>
      </rPr>
      <t xml:space="preserve"> - количество внешних контрольных мероприятий, проведенных в отношении Главных распорядителей и подведомственных ему учреждений в отчетном году</t>
    </r>
  </si>
  <si>
    <t>Администрация города Лесосибирска</t>
  </si>
  <si>
    <t>Расчет</t>
  </si>
  <si>
    <t>Балл</t>
  </si>
  <si>
    <t>Р5 = Ркис (IV кв.) / Ркис (год)x 100%,</t>
  </si>
  <si>
    <t>Наименование</t>
  </si>
  <si>
    <t>Показателя качества</t>
  </si>
  <si>
    <t xml:space="preserve">  финансового</t>
  </si>
  <si>
    <t>менеджмента</t>
  </si>
  <si>
    <t xml:space="preserve">Главных </t>
  </si>
  <si>
    <t>распорядителей</t>
  </si>
  <si>
    <t xml:space="preserve">Критерии определения показателя </t>
  </si>
  <si>
    <t>(Р)</t>
  </si>
  <si>
    <t>Единица</t>
  </si>
  <si>
    <t>измерения</t>
  </si>
  <si>
    <t>Максимальная</t>
  </si>
  <si>
    <t>суммарная</t>
  </si>
  <si>
    <t>оценка по</t>
  </si>
  <si>
    <t>направлению/</t>
  </si>
  <si>
    <t>показателю</t>
  </si>
  <si>
    <t xml:space="preserve">(балл)[1] </t>
  </si>
  <si>
    <t>1. Оценка механизмов планирования расходов городского бюджета</t>
  </si>
  <si>
    <t xml:space="preserve">Р1 </t>
  </si>
  <si>
    <t>Р1 = Kр / (р+1),</t>
  </si>
  <si>
    <t xml:space="preserve">где:   </t>
  </si>
  <si>
    <t>день</t>
  </si>
  <si>
    <t xml:space="preserve">Р1 = 0  </t>
  </si>
  <si>
    <t xml:space="preserve">Р2 </t>
  </si>
  <si>
    <t>наличие утвержденных и опубликованных нормативных правовых актов, заключенных договоров и соглашений, формирующих расходные обязательства города:</t>
  </si>
  <si>
    <t xml:space="preserve">отсутствие бюджетных ассигнований в решении о бюджете за отчетный год (решении о внесении изменений в решение о бюджете за отчетный год), не обеспеченных нормативными правовыми актами, договорами и соглашениями, устанавливающими соответствующие расходные обязательства города   </t>
  </si>
  <si>
    <t xml:space="preserve">Р3 </t>
  </si>
  <si>
    <t>Р3 = Sп / S x 100%,</t>
  </si>
  <si>
    <t>%</t>
  </si>
  <si>
    <t xml:space="preserve">Р3 &gt;= 80% </t>
  </si>
  <si>
    <r>
      <t>Р4</t>
    </r>
    <r>
      <rPr>
        <sz val="12"/>
        <rFont val="Times New Roman"/>
        <family val="1"/>
      </rPr>
      <t xml:space="preserve"> </t>
    </r>
  </si>
  <si>
    <t xml:space="preserve">Уровень исполнения расходов Главного распорядителя за счет средств городского бюджета (без учета межбюджетных трансфертов, имеющих целевое назначение)   </t>
  </si>
  <si>
    <r>
      <t>Ркпр</t>
    </r>
    <r>
      <rPr>
        <sz val="12"/>
        <rFont val="Times New Roman"/>
        <family val="1"/>
      </rPr>
      <t xml:space="preserve"> - плановые расходы Главного распорядителя за счет средств городского бюджета (без учета межбюджетных трансфертов, имеющих целевое назначение) за отчетный период   </t>
    </r>
  </si>
  <si>
    <t xml:space="preserve">90% &lt;= Р4 &lt; 95%   </t>
  </si>
  <si>
    <t xml:space="preserve">85% &lt;= Р4 &lt; 90%   </t>
  </si>
  <si>
    <t xml:space="preserve">80% &lt;= Р4 &lt; 85%   </t>
  </si>
  <si>
    <t xml:space="preserve">Р3 &lt; 80% </t>
  </si>
  <si>
    <t xml:space="preserve">Р5 </t>
  </si>
  <si>
    <t xml:space="preserve">Доля кассовых расходов (без учета межбюджетных трансфертов, имеющих целевое назначение), произведенных Главным распорядителем и подведомственными ему учреждениями в IV квартале отчетного финансового года </t>
  </si>
  <si>
    <t xml:space="preserve">Р6 </t>
  </si>
  <si>
    <t>оценивается соблюдение установленных сроков для доведения лимитов бюджетных обязательств Главным распорядителем до подведомственных ему учреждений:</t>
  </si>
  <si>
    <r>
      <t>Р7</t>
    </r>
    <r>
      <rPr>
        <sz val="12"/>
        <rFont val="Times New Roman"/>
        <family val="1"/>
      </rPr>
      <t xml:space="preserve"> </t>
    </r>
  </si>
  <si>
    <t xml:space="preserve">Качество порядка составления, утверждения и ведения бюджетных смет подведомственных Главному распорядителю учреждений  </t>
  </si>
  <si>
    <t>наличие правового акта Главного распорядителя, содержащего:</t>
  </si>
  <si>
    <t xml:space="preserve">правовой акт Главного распорядителя соответствует требованиям пунктов 1 - 4  </t>
  </si>
  <si>
    <t xml:space="preserve">правовой акт Главного распорядителя соответствует требованиям трех пунктов из четырех  </t>
  </si>
  <si>
    <t xml:space="preserve">правовой акт Главного распорядителя соответствует требованиям двух пунктов из четырех  </t>
  </si>
  <si>
    <t xml:space="preserve">Оценка качества планирования бюджетных ассигнований </t>
  </si>
  <si>
    <r>
      <t>Рп</t>
    </r>
    <r>
      <rPr>
        <sz val="12"/>
        <rFont val="Times New Roman"/>
        <family val="1"/>
      </rPr>
      <t xml:space="preserve"> - объем бюджетных ассигнований за отчетный период </t>
    </r>
  </si>
  <si>
    <t xml:space="preserve">Р11 </t>
  </si>
  <si>
    <t>тыс.</t>
  </si>
  <si>
    <t>рублей</t>
  </si>
  <si>
    <t xml:space="preserve">Р13 = 0  </t>
  </si>
  <si>
    <t xml:space="preserve">Р13 &gt; 0  </t>
  </si>
  <si>
    <t>4. Оценка состояния учета и отчетности</t>
  </si>
  <si>
    <t xml:space="preserve">годовая бюджетная отчетность представлена Главным распорядителем в установленные сроки   </t>
  </si>
  <si>
    <t xml:space="preserve">годовая бюджетная отчетность представлена Главным распорядителем с нарушением установленных сроков  </t>
  </si>
  <si>
    <t>5. Оценка организации финансового контроля</t>
  </si>
  <si>
    <t xml:space="preserve">Наличие нарушений бюджетного законодательства, выявленных в ходе проведения внешних контрольных мероприятий в отчетном финансовом году </t>
  </si>
  <si>
    <r>
      <t xml:space="preserve">Рост </t>
    </r>
    <r>
      <rPr>
        <sz val="12"/>
        <rFont val="Times New Roman"/>
        <family val="1"/>
      </rPr>
      <t>- сумма остатков средств субсидий на иные цели и бюджетных инвестиций, предоставляемых бюджетным и автономным учреждениям, подведомственным Главному распорядителю, по состоянию на 31 декабря отчетного периода;</t>
    </r>
  </si>
  <si>
    <t>[1] В случае если данные, необходимые для определения значения оценки показателя качества финансового менеджмента Главных распорядителей, отсутствуют, то оценка по соответствующему показателю принимается равной 0. В случае если показатель не применим к Главному распорядителю, то данный показатель не применяется при проведении оценки качества финансового менеджмента Главных распорядителей</t>
  </si>
  <si>
    <t>[2] Данный показатель применяется при определении оценки качества финансового менеджмента Главных распорядителей начиная с 2013 года</t>
  </si>
  <si>
    <t xml:space="preserve">   </t>
  </si>
  <si>
    <t>наличие бюджетных ассигнований врешении о бюджете за отчетный год(решении о внесении изменений в решение бюджете за отчетный год), не обеспеченных нормативными правовыми актами, договорами и соглашениями, устанавливающими соответствующие расходные обязательства города</t>
  </si>
  <si>
    <t>Своевременность разработки нормативных правовых актов, договоров и соглашений, формирующих расходные обязательства  города</t>
  </si>
  <si>
    <t xml:space="preserve"> </t>
  </si>
  <si>
    <t xml:space="preserve">Своевременность представления уточненного фрагмента реестра расходных обязательств Главного распорядителя  (далее - РРО) </t>
  </si>
  <si>
    <t>2. Оценка результатов исполнения городского бюджета в части расходов</t>
  </si>
  <si>
    <r>
      <t>Kр</t>
    </r>
    <r>
      <rPr>
        <sz val="12"/>
        <rFont val="Times New Roman"/>
        <family val="1"/>
      </rPr>
      <t xml:space="preserve"> - количество дней отклонений фактической даты представления установленного Финансовым управлением уточненного фрагмента РРО от срока;
</t>
    </r>
  </si>
  <si>
    <r>
      <t xml:space="preserve">р </t>
    </r>
    <r>
      <rPr>
        <sz val="12"/>
        <rFont val="Times New Roman"/>
        <family val="1"/>
      </rPr>
      <t xml:space="preserve">- количество внесений изменений в решение о бюджете за отчетный год </t>
    </r>
  </si>
  <si>
    <r>
      <t xml:space="preserve">S </t>
    </r>
    <r>
      <rPr>
        <sz val="12"/>
        <rFont val="Times New Roman"/>
        <family val="1"/>
      </rPr>
      <t xml:space="preserve">- общая сумма исполненных бюджетных ассигнований Главных распорядителей в отчетном финансовом году (без учета субвенций)   </t>
    </r>
  </si>
  <si>
    <r>
      <t>Ркис (IV кв.)</t>
    </r>
    <r>
      <rPr>
        <sz val="12"/>
        <rFont val="Times New Roman"/>
        <family val="1"/>
      </rPr>
      <t xml:space="preserve"> - кассовые расходы (без учета расходов за счет субвенций и субсидий из краевого и федерального бюджетов), произведенные Главным распорядителем и подведомственными ему учреждениями в IV квартале отчетного финансового года;</t>
    </r>
  </si>
  <si>
    <r>
      <t>Ркис (год)</t>
    </r>
    <r>
      <rPr>
        <sz val="12"/>
        <rFont val="Times New Roman"/>
        <family val="1"/>
      </rPr>
      <t xml:space="preserve"> - кассовые расходы (без учета расходов за счет субвенций и субсидий из краевого и федерального бюджетов), произведенные Главным распорядителем и подведомственными ему учреждениями за отчетный финансовый год   </t>
    </r>
  </si>
  <si>
    <t xml:space="preserve">Своевременное доведение Главным распорядителем лимитов бюджетных обязательств до подведомственных ему учреждений, предусмотренных решением о бюджете за отчетный год в первоначальной редакции   </t>
  </si>
  <si>
    <t>лимиты бюджетных обязательств  доведены в установленные сроки</t>
  </si>
  <si>
    <t xml:space="preserve">лимиты бюджетных обязательств  доведены с нарушением установленного срока  </t>
  </si>
  <si>
    <t xml:space="preserve">лимиты бюджетных обязательств не доведены </t>
  </si>
  <si>
    <t xml:space="preserve">1) процедуры составления, утверждения и ведения бюджетных смет подведомственных ему учреждений;  
2) процедуры составления и представления расчетов (обоснований) к бюджетным сметам подведомственных ему учреждений;
3) порядок ведения бюджетных смет;
4) процедуры составления и представления проектов бюджетных смет.  </t>
  </si>
  <si>
    <t xml:space="preserve">отсутствует порядок составления, утверждения и ведения бюджетных смет подведомственных Главному распорядителю учреждений  </t>
  </si>
  <si>
    <r>
      <t>Оуточ</t>
    </r>
    <r>
      <rPr>
        <sz val="12"/>
        <rFont val="Times New Roman"/>
        <family val="1"/>
      </rPr>
      <t xml:space="preserve"> - объем бюджетных ассигнований, перераспределенных за отчетный период (для Главных распорядителей, имеющих более одного подведомственного учреждения, между подведомственными ему  учреждениями) без учета изменений, внесенных в связи с уточнением городского бюджета;</t>
    </r>
  </si>
  <si>
    <t>3. Оценка управления обязательствами в процессе исполнения городского бюджета</t>
  </si>
  <si>
    <t>Максимальная суммарная оценка качества финансового менеджмента Главного распорядителя</t>
  </si>
  <si>
    <t xml:space="preserve">Муниципальное казенное учреждение "Управление капитального строительства" </t>
  </si>
  <si>
    <t>1 группа - Главные распорядители, имеющие подведомственные учреждения</t>
  </si>
  <si>
    <t>2 группа - Главные распорядители, не имеющие подведомственных уч-реждений</t>
  </si>
  <si>
    <t>015</t>
  </si>
  <si>
    <t>018</t>
  </si>
  <si>
    <t xml:space="preserve">Финансовое управление администрации г.Лесосибирска Красноярского края                 </t>
  </si>
  <si>
    <t xml:space="preserve">Комитет по управлению муниципальной собственностью г.Лесосибирска                                   </t>
  </si>
  <si>
    <t>005</t>
  </si>
  <si>
    <t>012</t>
  </si>
  <si>
    <t>013</t>
  </si>
  <si>
    <t>Лесосибирский городской Совет депутатов</t>
  </si>
  <si>
    <t>014</t>
  </si>
  <si>
    <t xml:space="preserve">Контрольно-счетная палата города Лесосибирска                       </t>
  </si>
  <si>
    <t>016</t>
  </si>
  <si>
    <t>017</t>
  </si>
  <si>
    <t>019</t>
  </si>
  <si>
    <r>
      <t>Ркис</t>
    </r>
    <r>
      <rPr>
        <sz val="12"/>
        <rFont val="Times New Roman"/>
        <family val="1"/>
      </rPr>
      <t xml:space="preserve"> - кассовые расходы Главного распорядителя за счет средств городского бюджета (без учета межбюджетных трансфертов, имеющих целевое назначение) в отчетном периоде;</t>
    </r>
  </si>
  <si>
    <t xml:space="preserve">Отношение остатков средств субсидий на иные цели и бюджетных инвестиций, предоставляемых бюджетным и автономным учреждениям, подведомственным Главному распорядителю, к общему объему бюджетных ассигнований на предоставление субсидий на иные цели и бюджетных инвестиций  </t>
  </si>
  <si>
    <r>
      <t>Рассиг</t>
    </r>
    <r>
      <rPr>
        <sz val="12"/>
        <rFont val="Times New Roman"/>
        <family val="1"/>
      </rPr>
      <t xml:space="preserve"> - общий объем бюджетных ассигнований на предоставление субсидий на иные цели и бюджетных инвестиций,  предоставляемых бюджетным и автономным учреждениям,   подведомственным Главному распорядителю, на отчетный период</t>
    </r>
  </si>
  <si>
    <t>№ п/п</t>
  </si>
  <si>
    <t>Главный распорядитель бюджетных средств</t>
  </si>
  <si>
    <r>
      <t>R</t>
    </r>
    <r>
      <rPr>
        <sz val="12"/>
        <rFont val="Arial Cyr"/>
        <family val="0"/>
      </rPr>
      <t xml:space="preserve"> 
(рейтинговая оценка)
 макс.рейтинг. оценка = 5</t>
    </r>
  </si>
  <si>
    <r>
      <t xml:space="preserve">Итого по распорядителю (количество баллов) 
</t>
    </r>
    <r>
      <rPr>
        <b/>
        <sz val="12"/>
        <rFont val="Arial Cyr"/>
        <family val="0"/>
      </rPr>
      <t xml:space="preserve">КФМ
</t>
    </r>
    <r>
      <rPr>
        <sz val="12"/>
        <rFont val="Arial Cyr"/>
        <family val="0"/>
      </rPr>
      <t xml:space="preserve"> 
(суммарная оценка КФМ)</t>
    </r>
  </si>
  <si>
    <t>Среднее значение</t>
  </si>
  <si>
    <r>
      <t>Q</t>
    </r>
    <r>
      <rPr>
        <sz val="12"/>
        <rFont val="Arial Cyr"/>
        <family val="0"/>
      </rPr>
      <t xml:space="preserve"> 
(уровень КФМ)
макс. уровень качества = 1</t>
    </r>
  </si>
  <si>
    <t>Максимальная рейтинговая оценка</t>
  </si>
  <si>
    <t xml:space="preserve">Наименование показателя качества финансового менеджмента Главных распорядителей бюджетных средств
</t>
  </si>
  <si>
    <t>1. 
Оценка механизмов планирования расходов городского бюджета</t>
  </si>
  <si>
    <t>2. 
Оценка результатов исполнения городского бюджета в части расходов</t>
  </si>
  <si>
    <t>3. 
Оценка управления обязательствами в процессе исполнения городского бюджета</t>
  </si>
  <si>
    <t>4. 
Оценка состояния учета и отчетности</t>
  </si>
  <si>
    <t>5. 
Оценка организации финансового контроля</t>
  </si>
  <si>
    <t xml:space="preserve">Финансовое управление администрации г.Лесосибирска Красноярского края </t>
  </si>
  <si>
    <t xml:space="preserve">Комитет по управлению муниципальной собственностью г.Лесосибирска       </t>
  </si>
  <si>
    <t xml:space="preserve">Контрольно-счетная палата города Лесосибирска   </t>
  </si>
  <si>
    <t>Наименование показателя качества финансового менеджмента Главных распорядителей бюджетных средств</t>
  </si>
  <si>
    <t>R(i)</t>
  </si>
  <si>
    <t>Q(i)</t>
  </si>
  <si>
    <t>КФМ(i)</t>
  </si>
  <si>
    <t>1</t>
  </si>
  <si>
    <t>5</t>
  </si>
  <si>
    <t>6</t>
  </si>
  <si>
    <t>место в рейтинге</t>
  </si>
  <si>
    <t>011</t>
  </si>
  <si>
    <t>Отдел спорта и молодежной политики администрации города Лесосибирска</t>
  </si>
  <si>
    <t>Отдел культуры администрации города Лесосибирска</t>
  </si>
  <si>
    <t>V</t>
  </si>
  <si>
    <r>
      <t>Тфхд</t>
    </r>
    <r>
      <rPr>
        <sz val="12"/>
        <rFont val="Times New Roman"/>
        <family val="1"/>
      </rPr>
      <t xml:space="preserve"> - количество дней отклонения фактической даты утверждения ПФХД (бюджетной сметы)</t>
    </r>
  </si>
  <si>
    <t>2</t>
  </si>
  <si>
    <t>3</t>
  </si>
  <si>
    <t>4</t>
  </si>
  <si>
    <t>динамика</t>
  </si>
  <si>
    <t>Отдел спорта и молодежной политики администрации города Лесосибирска (МКУ"УСС")</t>
  </si>
  <si>
    <t>Отдел культуры администрации города Лесосибирска (МКУ"УСС")</t>
  </si>
  <si>
    <r>
      <t>Q</t>
    </r>
    <r>
      <rPr>
        <sz val="12"/>
        <rFont val="Arial Cyr"/>
        <family val="0"/>
      </rPr>
      <t xml:space="preserve"> 
(уровень КФМ)
макс. уровень качества = 1</t>
    </r>
  </si>
  <si>
    <t>Динамика 
рейтинговой оценки качества финансового менеджмента Главных распорядителей средств городского бюджета, имеющих подведомственные учреждения</t>
  </si>
  <si>
    <t>Динамика 
рейтинговой оценки качества финансового менеджмента Главных распорядителей средств городского бюджета, не имеющих подведомственные учреждения</t>
  </si>
  <si>
    <t>Муниципальное казенное учреждение "Управление городского хозяйства"</t>
  </si>
  <si>
    <r>
      <t>Sп</t>
    </r>
    <r>
      <rPr>
        <sz val="12"/>
        <rFont val="Times New Roman"/>
        <family val="1"/>
      </rPr>
      <t xml:space="preserve"> - сумма исполненных бюджетных ассигнований Главного распорядителя в отчетном финансовом году, предусмотренных в муниципальных программах (без учета субвенций);</t>
    </r>
  </si>
  <si>
    <t xml:space="preserve">Р5  &lt; 45% </t>
  </si>
  <si>
    <t>форма не соотв. П. 2.2.</t>
  </si>
  <si>
    <t>Смесь общих требований и порядка, п. 3.1. не соотв. Форме</t>
  </si>
  <si>
    <t xml:space="preserve">Соответствие утвержденных смет порядку составления, утверждения и ведения бюджетных смет подведомственных Главному распорядителю учреждений  </t>
  </si>
  <si>
    <t xml:space="preserve">оценивается соответствие смет утвержденному порядку составления, утверждения и ведения бюджетных смет подведомственных Главному распорядителю учреждений </t>
  </si>
  <si>
    <t>утвержденная смета соответствует порядку</t>
  </si>
  <si>
    <t>утвержденная смета не соответствует порядку</t>
  </si>
  <si>
    <t>утвержденной сметы нет</t>
  </si>
  <si>
    <t xml:space="preserve">нормативный правовой акт утвержден и опубликован в соответствии с утвержденными сроками   </t>
  </si>
  <si>
    <t xml:space="preserve">нормативный правовой акт утвержден и опубликован с нарушением установленных сроков   </t>
  </si>
  <si>
    <t>нормативный правовой акт не утвержден</t>
  </si>
  <si>
    <t xml:space="preserve">Своевременность опубликования постановления администрации города, утверждающего соответствующую муниципальную программу, принятие которой необходимо в соответствии с решением о бюджете (за отчетный год) </t>
  </si>
  <si>
    <t xml:space="preserve">Р12 </t>
  </si>
  <si>
    <t>Соблюдение сроков представления главным распорядителем фрагмента РРО, уточненного с учетом фактического исполнения расходных обязательств, с целью предоставления в Министерство финансов Красноярского края отчетном финансовом году</t>
  </si>
  <si>
    <t>фрагмент РРО представлен главным распорядителем после установленной в письме даты</t>
  </si>
  <si>
    <t>оценивается соблюдение сроков пред-ставления главным распорядителем согласованного с Финансовым управ-лением фрагмента РРО, уточненного с учетом фактического исполнения расходных обязательств, с целью предоставления в Министерство финансов Красноярского края отчетном финансовом году</t>
  </si>
  <si>
    <t xml:space="preserve">фрагмент РРО представлен главным </t>
  </si>
  <si>
    <t xml:space="preserve">Р10 = 0  </t>
  </si>
  <si>
    <t xml:space="preserve">0 &lt; Р10 &lt;= 5% </t>
  </si>
  <si>
    <t xml:space="preserve">5% &lt; Р10 &lt;= 10%   </t>
  </si>
  <si>
    <t xml:space="preserve">10% &lt; Р10 &lt;= 15%   </t>
  </si>
  <si>
    <t xml:space="preserve">15% &lt; Р10 &lt;= 20%   </t>
  </si>
  <si>
    <t xml:space="preserve">Р10 &gt; 20% </t>
  </si>
  <si>
    <t xml:space="preserve">Р20 = 0  </t>
  </si>
  <si>
    <t xml:space="preserve">0% &lt; Р20 &lt;= 5%   </t>
  </si>
  <si>
    <t xml:space="preserve">5% &lt; Р20 &lt;= 10%   </t>
  </si>
  <si>
    <t xml:space="preserve">10% &lt; Р20 &lt;= 15% </t>
  </si>
  <si>
    <t xml:space="preserve">15% &lt; Р20 &lt;= 20% </t>
  </si>
  <si>
    <t xml:space="preserve">Р20 &gt; 20% </t>
  </si>
  <si>
    <t xml:space="preserve">Своевременность утверждения муниципальных заданий   подведомственным Главному распорядителю учреждениям на текущий финансовый год и плановый период в установленный срок
</t>
  </si>
  <si>
    <r>
      <t>Тгз</t>
    </r>
    <r>
      <rPr>
        <sz val="12"/>
        <rFont val="Times New Roman"/>
        <family val="1"/>
      </rPr>
      <t xml:space="preserve"> - среднее количество дней отклонения фактической даты утверждения муниципальных заданий подведом-ственным Главному распорядителю учреждениям на текущий финансовый год и плановый период от установленного срока</t>
    </r>
  </si>
  <si>
    <t>соблюдение порядка работы (утверждения первоочередных документов) с подведомственными учреждениями:</t>
  </si>
  <si>
    <t>соблюдение порядка работы (утверждения первоочередных документов) с подведомственными учреждениями</t>
  </si>
  <si>
    <t>не соблюдение порядка работы (утверждения первоочередных документов) с подведомственными учреждениями</t>
  </si>
  <si>
    <t>Соблюдение порядка работы (утверждения первоочередных документов) с подведомственными учреждениями: 1) муниципальное задание, 2) нормативы затрат, 3) ПФХД</t>
  </si>
  <si>
    <t xml:space="preserve">Размещение в полном объеме подведомственными Главному распорядителю учреждениями на 
официальном сайте в сети Интернет www.bus.gov.ru  
</t>
  </si>
  <si>
    <t xml:space="preserve">(далее - официальный сайт) информации, предусмотренной разделами I - VI, VIII приложения к Порядку, утвержденному Приказом Министерства РФ  от 21.07.2011 № 86н, по данным контрольных срезов, проводимых Финансовым управлением  </t>
  </si>
  <si>
    <t>оценивается наличие информации, размещенной в полном объеме подве-домственными Главному распоряди-телю учреждениями на официальном сайте, предусмотренной разделами I - VI, VIII приложения к Порядку, утвержденному Приказом Министерства РФ  от 21.07.2011 № 86н, по данным контрольных срезов, проводимых Финансовым управлением</t>
  </si>
  <si>
    <t xml:space="preserve">информация, предусмотренная разделами I - VI, VIII приложения к Порядку, утвержденному Приказом Министерства РФ  от 21.07.2011 № 86н, размещена подведомственными Главному распорядителю учреждениями на официальном сайте в полном объеме </t>
  </si>
  <si>
    <t>информация, разделами I - VI, VIII приложения к Порядку, утвержденному Приказом Министерства РФ  от 21.07.2011 № 86н, не размещена</t>
  </si>
  <si>
    <t xml:space="preserve">Р29 = 0  </t>
  </si>
  <si>
    <t xml:space="preserve">0 &lt; Р29 &lt;= 5% </t>
  </si>
  <si>
    <t xml:space="preserve">5% &lt; Р29 &lt;= 10%   </t>
  </si>
  <si>
    <t xml:space="preserve">10% &lt; Р29 &lt;= 15% </t>
  </si>
  <si>
    <t xml:space="preserve">15% &lt; Р29 &lt;= 20% </t>
  </si>
  <si>
    <t>20% &lt; Р29</t>
  </si>
  <si>
    <t>Оценка использования бюджетных средств подведомственными главному распорядителю учреждениями на выполнение муниципального задания</t>
  </si>
  <si>
    <t>0 &lt;= Р30 &lt;= 2,5%</t>
  </si>
  <si>
    <t>2,5% &lt; Р30 &lt;= 5%</t>
  </si>
  <si>
    <t>5% &lt; Р30</t>
  </si>
  <si>
    <t>Vo - остаток денежных средств на конец отчетного периода на счетах подведомственных главному распоря-дителю учреждений на выполнение муниципального задания;</t>
  </si>
  <si>
    <t>Vc - общий объем средств городского бюджета, выделенных подведом-ственным главному распорядителю учреждениям на выполнение муници-пального задания;</t>
  </si>
  <si>
    <t>где:
N - количество подведомственных главному распорядителю учреждений, которым доведено муниципальное задание в отчетном финансовом году</t>
  </si>
  <si>
    <t xml:space="preserve">Своевременность утверждения бюджетных смет в соответствии со сроком, установленным соответ-ствующим порядком (для казенных учреждений)
</t>
  </si>
  <si>
    <t xml:space="preserve">0 &lt; Р1 &lt;= 2  </t>
  </si>
  <si>
    <t xml:space="preserve">2 &lt; Р1  </t>
  </si>
  <si>
    <t xml:space="preserve">50% &lt;= Р3 &lt; 80%   </t>
  </si>
  <si>
    <t xml:space="preserve">Р3 &lt; 50% </t>
  </si>
  <si>
    <t>Р4 = (Ркис+u) / Ркпр x 100%,</t>
  </si>
  <si>
    <t>u -  сумма бюджетных ассигнований, неисполненных по объективным при-чинам</t>
  </si>
  <si>
    <t xml:space="preserve">Р4 = 99% </t>
  </si>
  <si>
    <t xml:space="preserve">95% &lt;= Р4 &lt;99% </t>
  </si>
  <si>
    <t xml:space="preserve">30% &lt; Р5 &lt;= 45%   </t>
  </si>
  <si>
    <t xml:space="preserve">Р8 </t>
  </si>
  <si>
    <t xml:space="preserve">Р9   </t>
  </si>
  <si>
    <r>
      <t>Р9 = Оуточ / Рп x 100%,</t>
    </r>
    <r>
      <rPr>
        <sz val="12"/>
        <rFont val="Times New Roman"/>
        <family val="1"/>
      </rPr>
      <t xml:space="preserve">   </t>
    </r>
  </si>
  <si>
    <t>Р10</t>
  </si>
  <si>
    <r>
      <t>Дтн</t>
    </r>
    <r>
      <rPr>
        <sz val="12"/>
        <rFont val="Times New Roman"/>
        <family val="1"/>
      </rPr>
      <t xml:space="preserve"> - объем просроченной дебиторской задолженности  Главного распо-рядителя и подведомственных ему учреждений по расчетам с  дебиторами по состоянию на 1-е число месяца, следующего за отчет-ным финансовым годом  </t>
    </r>
  </si>
  <si>
    <t xml:space="preserve">Наличие у Главного распорядителя и подведомственных ему учреждений просроченной дебиторской задолженности  </t>
  </si>
  <si>
    <t xml:space="preserve">Р5 &lt; = 30%  </t>
  </si>
  <si>
    <t>Р13</t>
  </si>
  <si>
    <r>
      <t>Р13 = Ктп</t>
    </r>
    <r>
      <rPr>
        <sz val="12"/>
        <rFont val="Times New Roman"/>
        <family val="1"/>
      </rPr>
      <t>,</t>
    </r>
  </si>
  <si>
    <t>Р12 = Дтн,</t>
  </si>
  <si>
    <t xml:space="preserve">Р12 = 0  </t>
  </si>
  <si>
    <t xml:space="preserve">Р12 &gt; 0  </t>
  </si>
  <si>
    <t>Р14</t>
  </si>
  <si>
    <t>Р15</t>
  </si>
  <si>
    <t>оценивается наличие несоответствий бюджетной отчетности требованиям к ее составлению и представлению, вы-явленных в результате проверки</t>
  </si>
  <si>
    <t xml:space="preserve">годовая бюджетная отчетность приня-та с внесением исправлений по ре-зультатам проведения </t>
  </si>
  <si>
    <t>Наличие несоответствий бюджетной отчетности главных распорядителей требованиям к ее составлению и представлению</t>
  </si>
  <si>
    <t xml:space="preserve">годовая бюджетная отчетность приня-та без внесения исправлений по результатам проведения проверки </t>
  </si>
  <si>
    <t>Р16</t>
  </si>
  <si>
    <t>Нарушение предельного срока, установленного финансовым управлением главному распорядителю для представления бюджетной отчетности, содержащей исправления, выявленные в ходе проверки</t>
  </si>
  <si>
    <t>оценивается показатель нарушения предельного срока, установленного финансовым управлением главному распорядителю для устранения всех выявленных в ходе проверки несоот-ветствий и представления бюджетной отчетности, содержащей исправления, позднее установленного предельного срока</t>
  </si>
  <si>
    <t>годовая бюджетная отчетность глав-ного распорядителя, содержащая ис-правления, выявленные в ходе про-верки, представлена не позднее уста-новленной главному распорядителю предельной даты для представления бюджетной отчетности, содержащей исправления</t>
  </si>
  <si>
    <t>годовая бюджетная отчетность глав-ного распорядителя, содержащая ис-правления, выявленные в ходе про-верки, представлена позднее установ-ленной главному распорядителю пре-дельной даты для представления бюджетной отчетности, содержащей исправления</t>
  </si>
  <si>
    <t xml:space="preserve">Проведение Главным 
распорядителем  мониторинга результатов деятельности подведомственных ему учреждений, наличие и публикация рейтинга результатов их деятельности в сети Интернет
  </t>
  </si>
  <si>
    <t>оценивается проведение Главным распорядителем мониторинга резуль-татов деятельности подведомствен-ных ему учреждений, составление и публикация рейтинга результатов дея-тельности подведомственных ему учреждений:</t>
  </si>
  <si>
    <t>наличие опубликованного рейтинга в сети Интернет подведомственных ему учреждений</t>
  </si>
  <si>
    <t>наличие рейтинга результатов деятельности подведомственных Главному распорядителю учреждений, не опубликованного в сети Интернет</t>
  </si>
  <si>
    <t>отсутствие рейтинга результатов деятельности подведомственных Главному распорядителю учреждений</t>
  </si>
  <si>
    <t xml:space="preserve">Р17 </t>
  </si>
  <si>
    <t>Р18</t>
  </si>
  <si>
    <r>
      <t>Р18 = 100% x Кфн / Квкм</t>
    </r>
    <r>
      <rPr>
        <sz val="12"/>
        <rFont val="Times New Roman"/>
        <family val="1"/>
      </rPr>
      <t>,</t>
    </r>
  </si>
  <si>
    <t xml:space="preserve">6. Оценка финансово-экономической деятельности подведомственных Главному распорядителю учреждений  </t>
  </si>
  <si>
    <r>
      <t>Р19</t>
    </r>
    <r>
      <rPr>
        <sz val="12"/>
        <rFont val="Times New Roman"/>
        <family val="1"/>
      </rPr>
      <t xml:space="preserve">  </t>
    </r>
  </si>
  <si>
    <r>
      <t>Р19 = Тгз</t>
    </r>
    <r>
      <rPr>
        <sz val="12"/>
        <rFont val="Times New Roman"/>
        <family val="1"/>
      </rPr>
      <t>,</t>
    </r>
  </si>
  <si>
    <t xml:space="preserve">Р19 = 0  </t>
  </si>
  <si>
    <t xml:space="preserve">0 &lt; Р19 </t>
  </si>
  <si>
    <r>
      <t>Р20</t>
    </r>
    <r>
      <rPr>
        <sz val="12"/>
        <rFont val="Times New Roman"/>
        <family val="1"/>
      </rPr>
      <t xml:space="preserve">   </t>
    </r>
  </si>
  <si>
    <t xml:space="preserve">Своевременность утверждения ПФХД подведомственных Главному распорядителю учреждений на текущий финансовый год и плановый период в соответствии с установленным сроком (для авто-номных и бюджетных учреждений);
</t>
  </si>
  <si>
    <r>
      <t>Р20= Тфхд</t>
    </r>
    <r>
      <rPr>
        <sz val="12"/>
        <rFont val="Times New Roman"/>
        <family val="1"/>
      </rPr>
      <t>,</t>
    </r>
  </si>
  <si>
    <t xml:space="preserve">0 &lt; Р20  </t>
  </si>
  <si>
    <t>Р21</t>
  </si>
  <si>
    <t>Р22</t>
  </si>
  <si>
    <t>Р23</t>
  </si>
  <si>
    <t>Р23 = Рост / Рассиг x 100%,</t>
  </si>
  <si>
    <t>Р24</t>
  </si>
  <si>
    <t xml:space="preserve">Р24 = ∑N(Vо/Vс х 100%),
</t>
  </si>
  <si>
    <t>6. 
Оценка финансово-экономической деятельности подведомственных ГРБС учреждений</t>
  </si>
  <si>
    <t xml:space="preserve">6. 
Оценка финансово-экономической деятельности </t>
  </si>
  <si>
    <t>Отдел образования администрации города Лесосибирска</t>
  </si>
  <si>
    <t>Общие требования</t>
  </si>
  <si>
    <t>ПФХД ранее нормативов затрат и МЗ</t>
  </si>
  <si>
    <t>2-3</t>
  </si>
  <si>
    <t>2020 год</t>
  </si>
  <si>
    <t>Отдел образования администрации города Лесосибирска (МКУ "Управление образования")</t>
  </si>
  <si>
    <t>Рейтинговая оценка качества финансового менеджмента Главных распорядителей средств городского бюджета, имеющих подведомственные учреждения, 
за 2021 год</t>
  </si>
  <si>
    <t>Рейтинговая оценка качества финансового менеджмента Главных распорядителей средств городского бюджета, не имеющих подведомственных учреждений, 
за 2021 год</t>
  </si>
  <si>
    <t>2021 год</t>
  </si>
  <si>
    <t xml:space="preserve">Доля исполненных 
бюджетных ассигнований, предусмотренных в программном виде 
</t>
  </si>
  <si>
    <t xml:space="preserve">наличие утвержденного и   
опубликованного муниципального нормативного правового акта, утверждающего соответствующую муниципальную программу, принятие которой необходимо в соответствии с решением о бюджете за отчетный год: 
</t>
  </si>
  <si>
    <t>,</t>
  </si>
  <si>
    <t>3 уч. (60%) позже 31.12.</t>
  </si>
  <si>
    <t>4-5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</si>
</sst>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_р_._-;\-* #,##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Alignment="1">
      <alignment/>
    </xf>
    <xf numFmtId="0" fontId="3" fillId="0" borderId="13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0" fillId="0" borderId="19" xfId="0" applyBorder="1" applyAlignment="1">
      <alignment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" fillId="0" borderId="21" xfId="0" applyFont="1" applyBorder="1" applyAlignment="1">
      <alignment horizontal="justify" vertical="top" wrapText="1"/>
    </xf>
    <xf numFmtId="0" fontId="2" fillId="33" borderId="22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6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0" fillId="33" borderId="19" xfId="0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26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justify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justify" vertical="top" wrapText="1"/>
    </xf>
    <xf numFmtId="0" fontId="0" fillId="33" borderId="27" xfId="0" applyFill="1" applyBorder="1" applyAlignment="1">
      <alignment vertical="top" wrapText="1"/>
    </xf>
    <xf numFmtId="0" fontId="2" fillId="33" borderId="28" xfId="0" applyFont="1" applyFill="1" applyBorder="1" applyAlignment="1">
      <alignment vertical="top" wrapText="1"/>
    </xf>
    <xf numFmtId="0" fontId="2" fillId="33" borderId="29" xfId="0" applyFont="1" applyFill="1" applyBorder="1" applyAlignment="1">
      <alignment horizontal="center" vertical="top" wrapText="1"/>
    </xf>
    <xf numFmtId="0" fontId="2" fillId="33" borderId="30" xfId="0" applyFont="1" applyFill="1" applyBorder="1" applyAlignment="1">
      <alignment horizontal="center" vertical="top" wrapText="1"/>
    </xf>
    <xf numFmtId="0" fontId="3" fillId="34" borderId="18" xfId="0" applyFont="1" applyFill="1" applyBorder="1" applyAlignment="1">
      <alignment horizontal="justify" vertical="top" wrapText="1"/>
    </xf>
    <xf numFmtId="0" fontId="3" fillId="34" borderId="20" xfId="0" applyFont="1" applyFill="1" applyBorder="1" applyAlignment="1">
      <alignment horizontal="justify" vertical="top" wrapText="1"/>
    </xf>
    <xf numFmtId="0" fontId="2" fillId="34" borderId="13" xfId="0" applyFont="1" applyFill="1" applyBorder="1" applyAlignment="1">
      <alignment horizontal="justify" vertical="top" wrapText="1"/>
    </xf>
    <xf numFmtId="0" fontId="3" fillId="34" borderId="31" xfId="0" applyFont="1" applyFill="1" applyBorder="1" applyAlignment="1">
      <alignment horizontal="justify" vertical="top" wrapText="1"/>
    </xf>
    <xf numFmtId="0" fontId="3" fillId="34" borderId="13" xfId="0" applyFont="1" applyFill="1" applyBorder="1" applyAlignment="1">
      <alignment horizontal="justify" vertical="top" wrapText="1"/>
    </xf>
    <xf numFmtId="0" fontId="3" fillId="34" borderId="21" xfId="0" applyFont="1" applyFill="1" applyBorder="1" applyAlignment="1">
      <alignment horizontal="justify" vertical="top" wrapText="1"/>
    </xf>
    <xf numFmtId="0" fontId="5" fillId="35" borderId="32" xfId="0" applyFont="1" applyFill="1" applyBorder="1" applyAlignment="1">
      <alignment horizontal="center" vertical="top" wrapText="1"/>
    </xf>
    <xf numFmtId="0" fontId="5" fillId="35" borderId="33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2" fillId="34" borderId="14" xfId="0" applyFont="1" applyFill="1" applyBorder="1" applyAlignment="1">
      <alignment vertical="top" wrapText="1"/>
    </xf>
    <xf numFmtId="0" fontId="2" fillId="33" borderId="28" xfId="0" applyFont="1" applyFill="1" applyBorder="1" applyAlignment="1">
      <alignment horizontal="justify" vertical="top" wrapText="1"/>
    </xf>
    <xf numFmtId="0" fontId="8" fillId="36" borderId="34" xfId="0" applyFont="1" applyFill="1" applyBorder="1" applyAlignment="1">
      <alignment horizontal="center" wrapText="1"/>
    </xf>
    <xf numFmtId="0" fontId="8" fillId="36" borderId="27" xfId="0" applyFont="1" applyFill="1" applyBorder="1" applyAlignment="1">
      <alignment horizontal="center" wrapText="1"/>
    </xf>
    <xf numFmtId="0" fontId="8" fillId="35" borderId="35" xfId="0" applyFont="1" applyFill="1" applyBorder="1" applyAlignment="1">
      <alignment horizontal="center" wrapText="1"/>
    </xf>
    <xf numFmtId="0" fontId="8" fillId="35" borderId="36" xfId="0" applyFont="1" applyFill="1" applyBorder="1" applyAlignment="1">
      <alignment horizontal="center" wrapText="1"/>
    </xf>
    <xf numFmtId="0" fontId="9" fillId="34" borderId="37" xfId="0" applyFont="1" applyFill="1" applyBorder="1" applyAlignment="1">
      <alignment wrapText="1"/>
    </xf>
    <xf numFmtId="0" fontId="9" fillId="34" borderId="38" xfId="0" applyFont="1" applyFill="1" applyBorder="1" applyAlignment="1">
      <alignment wrapText="1"/>
    </xf>
    <xf numFmtId="0" fontId="9" fillId="0" borderId="37" xfId="0" applyFont="1" applyBorder="1" applyAlignment="1">
      <alignment wrapText="1"/>
    </xf>
    <xf numFmtId="0" fontId="9" fillId="0" borderId="38" xfId="0" applyFont="1" applyBorder="1" applyAlignment="1">
      <alignment wrapText="1"/>
    </xf>
    <xf numFmtId="0" fontId="9" fillId="33" borderId="37" xfId="0" applyFont="1" applyFill="1" applyBorder="1" applyAlignment="1">
      <alignment wrapText="1"/>
    </xf>
    <xf numFmtId="0" fontId="9" fillId="33" borderId="38" xfId="0" applyFont="1" applyFill="1" applyBorder="1" applyAlignment="1">
      <alignment wrapText="1"/>
    </xf>
    <xf numFmtId="0" fontId="9" fillId="33" borderId="39" xfId="0" applyFont="1" applyFill="1" applyBorder="1" applyAlignment="1">
      <alignment wrapText="1"/>
    </xf>
    <xf numFmtId="0" fontId="9" fillId="33" borderId="40" xfId="0" applyFont="1" applyFill="1" applyBorder="1" applyAlignment="1">
      <alignment wrapText="1"/>
    </xf>
    <xf numFmtId="3" fontId="9" fillId="0" borderId="37" xfId="0" applyNumberFormat="1" applyFont="1" applyBorder="1" applyAlignment="1">
      <alignment wrapText="1"/>
    </xf>
    <xf numFmtId="3" fontId="9" fillId="0" borderId="38" xfId="0" applyNumberFormat="1" applyFont="1" applyBorder="1" applyAlignment="1">
      <alignment wrapText="1"/>
    </xf>
    <xf numFmtId="0" fontId="9" fillId="37" borderId="37" xfId="0" applyFont="1" applyFill="1" applyBorder="1" applyAlignment="1">
      <alignment wrapText="1"/>
    </xf>
    <xf numFmtId="0" fontId="9" fillId="37" borderId="38" xfId="0" applyFont="1" applyFill="1" applyBorder="1" applyAlignment="1">
      <alignment wrapText="1"/>
    </xf>
    <xf numFmtId="0" fontId="9" fillId="0" borderId="37" xfId="0" applyFont="1" applyFill="1" applyBorder="1" applyAlignment="1">
      <alignment wrapText="1"/>
    </xf>
    <xf numFmtId="0" fontId="9" fillId="0" borderId="38" xfId="0" applyFont="1" applyFill="1" applyBorder="1" applyAlignment="1">
      <alignment wrapText="1"/>
    </xf>
    <xf numFmtId="3" fontId="9" fillId="0" borderId="38" xfId="0" applyNumberFormat="1" applyFont="1" applyFill="1" applyBorder="1" applyAlignment="1">
      <alignment wrapText="1"/>
    </xf>
    <xf numFmtId="0" fontId="4" fillId="0" borderId="41" xfId="42" applyFont="1" applyBorder="1" applyAlignment="1" applyProtection="1">
      <alignment horizontal="center" vertical="top" wrapText="1"/>
      <protection/>
    </xf>
    <xf numFmtId="179" fontId="9" fillId="0" borderId="37" xfId="60" applyNumberFormat="1" applyFont="1" applyBorder="1" applyAlignment="1">
      <alignment wrapText="1"/>
    </xf>
    <xf numFmtId="179" fontId="9" fillId="0" borderId="38" xfId="60" applyNumberFormat="1" applyFont="1" applyBorder="1" applyAlignment="1">
      <alignment wrapText="1"/>
    </xf>
    <xf numFmtId="176" fontId="9" fillId="0" borderId="37" xfId="0" applyNumberFormat="1" applyFont="1" applyBorder="1" applyAlignment="1">
      <alignment wrapText="1"/>
    </xf>
    <xf numFmtId="176" fontId="9" fillId="0" borderId="38" xfId="0" applyNumberFormat="1" applyFont="1" applyBorder="1" applyAlignment="1">
      <alignment wrapText="1"/>
    </xf>
    <xf numFmtId="0" fontId="9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vertical="center" wrapText="1"/>
    </xf>
    <xf numFmtId="0" fontId="12" fillId="33" borderId="20" xfId="0" applyFont="1" applyFill="1" applyBorder="1" applyAlignment="1">
      <alignment wrapText="1"/>
    </xf>
    <xf numFmtId="0" fontId="12" fillId="33" borderId="20" xfId="0" applyFont="1" applyFill="1" applyBorder="1" applyAlignment="1">
      <alignment horizontal="center" wrapText="1"/>
    </xf>
    <xf numFmtId="0" fontId="11" fillId="33" borderId="20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wrapText="1"/>
    </xf>
    <xf numFmtId="0" fontId="9" fillId="0" borderId="2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left" vertical="center" wrapText="1"/>
    </xf>
    <xf numFmtId="186" fontId="12" fillId="33" borderId="20" xfId="0" applyNumberFormat="1" applyFont="1" applyFill="1" applyBorder="1" applyAlignment="1">
      <alignment horizontal="center" wrapText="1"/>
    </xf>
    <xf numFmtId="49" fontId="11" fillId="0" borderId="20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3" fontId="9" fillId="34" borderId="37" xfId="0" applyNumberFormat="1" applyFont="1" applyFill="1" applyBorder="1" applyAlignment="1">
      <alignment wrapText="1"/>
    </xf>
    <xf numFmtId="3" fontId="9" fillId="34" borderId="38" xfId="0" applyNumberFormat="1" applyFont="1" applyFill="1" applyBorder="1" applyAlignment="1">
      <alignment wrapText="1"/>
    </xf>
    <xf numFmtId="3" fontId="2" fillId="0" borderId="26" xfId="0" applyNumberFormat="1" applyFont="1" applyBorder="1" applyAlignment="1">
      <alignment horizontal="center" vertical="top" wrapText="1"/>
    </xf>
    <xf numFmtId="0" fontId="9" fillId="38" borderId="37" xfId="0" applyFont="1" applyFill="1" applyBorder="1" applyAlignment="1">
      <alignment wrapText="1"/>
    </xf>
    <xf numFmtId="0" fontId="9" fillId="38" borderId="38" xfId="0" applyFont="1" applyFill="1" applyBorder="1" applyAlignment="1">
      <alignment wrapText="1"/>
    </xf>
    <xf numFmtId="0" fontId="0" fillId="38" borderId="0" xfId="0" applyFill="1" applyAlignment="1">
      <alignment/>
    </xf>
    <xf numFmtId="0" fontId="2" fillId="38" borderId="19" xfId="0" applyFont="1" applyFill="1" applyBorder="1" applyAlignment="1">
      <alignment horizontal="justify" vertical="top" wrapText="1"/>
    </xf>
    <xf numFmtId="0" fontId="0" fillId="38" borderId="19" xfId="0" applyFill="1" applyBorder="1" applyAlignment="1">
      <alignment vertical="top" wrapText="1"/>
    </xf>
    <xf numFmtId="0" fontId="0" fillId="0" borderId="37" xfId="0" applyFont="1" applyBorder="1" applyAlignment="1">
      <alignment wrapText="1"/>
    </xf>
    <xf numFmtId="0" fontId="8" fillId="38" borderId="0" xfId="0" applyFont="1" applyFill="1" applyAlignment="1">
      <alignment horizontal="center"/>
    </xf>
    <xf numFmtId="0" fontId="49" fillId="38" borderId="37" xfId="0" applyFont="1" applyFill="1" applyBorder="1" applyAlignment="1">
      <alignment wrapText="1"/>
    </xf>
    <xf numFmtId="0" fontId="49" fillId="38" borderId="38" xfId="0" applyFont="1" applyFill="1" applyBorder="1" applyAlignment="1">
      <alignment wrapText="1"/>
    </xf>
    <xf numFmtId="0" fontId="0" fillId="38" borderId="27" xfId="0" applyFill="1" applyBorder="1" applyAlignment="1">
      <alignment vertical="top" wrapText="1"/>
    </xf>
    <xf numFmtId="179" fontId="9" fillId="38" borderId="38" xfId="60" applyNumberFormat="1" applyFont="1" applyFill="1" applyBorder="1" applyAlignment="1">
      <alignment wrapText="1"/>
    </xf>
    <xf numFmtId="0" fontId="11" fillId="0" borderId="20" xfId="0" applyFont="1" applyBorder="1" applyAlignment="1">
      <alignment horizontal="left" vertical="center" wrapText="1"/>
    </xf>
    <xf numFmtId="0" fontId="12" fillId="33" borderId="20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11" fillId="2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justify" vertical="top" wrapText="1"/>
    </xf>
    <xf numFmtId="4" fontId="11" fillId="0" borderId="20" xfId="0" applyNumberFormat="1" applyFont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justify" vertical="top" wrapText="1"/>
    </xf>
    <xf numFmtId="0" fontId="9" fillId="33" borderId="18" xfId="0" applyFont="1" applyFill="1" applyBorder="1" applyAlignment="1">
      <alignment wrapText="1"/>
    </xf>
    <xf numFmtId="0" fontId="9" fillId="33" borderId="43" xfId="0" applyFont="1" applyFill="1" applyBorder="1" applyAlignment="1">
      <alignment wrapText="1"/>
    </xf>
    <xf numFmtId="0" fontId="3" fillId="0" borderId="19" xfId="0" applyFont="1" applyFill="1" applyBorder="1" applyAlignment="1">
      <alignment horizontal="justify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33" xfId="0" applyFont="1" applyBorder="1" applyAlignment="1">
      <alignment horizontal="center" vertical="top" wrapText="1"/>
    </xf>
    <xf numFmtId="186" fontId="9" fillId="0" borderId="37" xfId="0" applyNumberFormat="1" applyFont="1" applyFill="1" applyBorder="1" applyAlignment="1">
      <alignment wrapText="1"/>
    </xf>
    <xf numFmtId="0" fontId="2" fillId="33" borderId="31" xfId="0" applyFont="1" applyFill="1" applyBorder="1" applyAlignment="1">
      <alignment horizontal="justify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33" xfId="0" applyFont="1" applyFill="1" applyBorder="1" applyAlignment="1">
      <alignment horizontal="center" vertical="top" wrapText="1"/>
    </xf>
    <xf numFmtId="0" fontId="9" fillId="33" borderId="44" xfId="0" applyFont="1" applyFill="1" applyBorder="1" applyAlignment="1">
      <alignment wrapText="1"/>
    </xf>
    <xf numFmtId="0" fontId="9" fillId="33" borderId="45" xfId="0" applyFont="1" applyFill="1" applyBorder="1" applyAlignment="1">
      <alignment wrapText="1"/>
    </xf>
    <xf numFmtId="0" fontId="3" fillId="34" borderId="19" xfId="0" applyFont="1" applyFill="1" applyBorder="1" applyAlignment="1">
      <alignment horizontal="justify" vertical="top" wrapText="1"/>
    </xf>
    <xf numFmtId="0" fontId="2" fillId="34" borderId="31" xfId="0" applyFont="1" applyFill="1" applyBorder="1" applyAlignment="1">
      <alignment horizontal="justify" vertical="top" wrapText="1"/>
    </xf>
    <xf numFmtId="0" fontId="9" fillId="34" borderId="44" xfId="0" applyFont="1" applyFill="1" applyBorder="1" applyAlignment="1">
      <alignment wrapText="1"/>
    </xf>
    <xf numFmtId="0" fontId="9" fillId="34" borderId="45" xfId="0" applyFont="1" applyFill="1" applyBorder="1" applyAlignment="1">
      <alignment wrapText="1"/>
    </xf>
    <xf numFmtId="0" fontId="9" fillId="37" borderId="44" xfId="0" applyFont="1" applyFill="1" applyBorder="1" applyAlignment="1">
      <alignment wrapText="1"/>
    </xf>
    <xf numFmtId="0" fontId="9" fillId="37" borderId="45" xfId="0" applyFont="1" applyFill="1" applyBorder="1" applyAlignment="1">
      <alignment wrapText="1"/>
    </xf>
    <xf numFmtId="0" fontId="0" fillId="33" borderId="44" xfId="0" applyFill="1" applyBorder="1" applyAlignment="1">
      <alignment vertical="top" wrapText="1"/>
    </xf>
    <xf numFmtId="0" fontId="2" fillId="0" borderId="44" xfId="0" applyFont="1" applyBorder="1" applyAlignment="1">
      <alignment horizontal="justify" vertical="top" wrapText="1"/>
    </xf>
    <xf numFmtId="0" fontId="8" fillId="35" borderId="44" xfId="0" applyFont="1" applyFill="1" applyBorder="1" applyAlignment="1">
      <alignment horizontal="center" wrapText="1"/>
    </xf>
    <xf numFmtId="0" fontId="8" fillId="35" borderId="45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justify" vertical="top" wrapText="1"/>
    </xf>
    <xf numFmtId="0" fontId="9" fillId="34" borderId="20" xfId="0" applyFont="1" applyFill="1" applyBorder="1" applyAlignment="1">
      <alignment wrapText="1"/>
    </xf>
    <xf numFmtId="0" fontId="2" fillId="0" borderId="15" xfId="0" applyFont="1" applyBorder="1" applyAlignment="1">
      <alignment horizontal="justify" vertical="top" wrapText="1"/>
    </xf>
    <xf numFmtId="0" fontId="9" fillId="0" borderId="20" xfId="0" applyFont="1" applyFill="1" applyBorder="1" applyAlignment="1">
      <alignment wrapText="1"/>
    </xf>
    <xf numFmtId="0" fontId="0" fillId="33" borderId="15" xfId="0" applyFill="1" applyBorder="1" applyAlignment="1">
      <alignment vertical="top" wrapText="1"/>
    </xf>
    <xf numFmtId="0" fontId="9" fillId="33" borderId="20" xfId="0" applyFont="1" applyFill="1" applyBorder="1" applyAlignment="1">
      <alignment wrapText="1"/>
    </xf>
    <xf numFmtId="0" fontId="0" fillId="33" borderId="16" xfId="0" applyFill="1" applyBorder="1" applyAlignment="1">
      <alignment vertical="top" wrapText="1"/>
    </xf>
    <xf numFmtId="0" fontId="0" fillId="0" borderId="37" xfId="0" applyFont="1" applyFill="1" applyBorder="1" applyAlignment="1">
      <alignment wrapText="1"/>
    </xf>
    <xf numFmtId="0" fontId="0" fillId="39" borderId="0" xfId="0" applyFill="1" applyAlignment="1">
      <alignment/>
    </xf>
    <xf numFmtId="0" fontId="8" fillId="39" borderId="0" xfId="0" applyFont="1" applyFill="1" applyAlignment="1">
      <alignment horizontal="center"/>
    </xf>
    <xf numFmtId="49" fontId="0" fillId="0" borderId="46" xfId="0" applyNumberFormat="1" applyBorder="1" applyAlignment="1">
      <alignment horizontal="center" wrapText="1"/>
    </xf>
    <xf numFmtId="49" fontId="0" fillId="0" borderId="47" xfId="0" applyNumberForma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2" fillId="0" borderId="26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4" fillId="0" borderId="0" xfId="42" applyAlignment="1" applyProtection="1">
      <alignment horizontal="center" wrapText="1"/>
      <protection/>
    </xf>
    <xf numFmtId="0" fontId="2" fillId="0" borderId="20" xfId="0" applyFont="1" applyBorder="1" applyAlignment="1">
      <alignment horizontal="center" vertical="top" wrapText="1"/>
    </xf>
    <xf numFmtId="0" fontId="5" fillId="35" borderId="50" xfId="0" applyFont="1" applyFill="1" applyBorder="1" applyAlignment="1">
      <alignment horizontal="center" vertical="top" wrapText="1"/>
    </xf>
    <xf numFmtId="0" fontId="5" fillId="35" borderId="51" xfId="0" applyFont="1" applyFill="1" applyBorder="1" applyAlignment="1">
      <alignment horizontal="center" vertical="top" wrapText="1"/>
    </xf>
    <xf numFmtId="0" fontId="5" fillId="35" borderId="52" xfId="0" applyFont="1" applyFill="1" applyBorder="1" applyAlignment="1">
      <alignment horizontal="center" vertical="top" wrapText="1"/>
    </xf>
    <xf numFmtId="0" fontId="5" fillId="35" borderId="53" xfId="0" applyFont="1" applyFill="1" applyBorder="1" applyAlignment="1">
      <alignment horizontal="center" vertical="top" wrapText="1"/>
    </xf>
    <xf numFmtId="0" fontId="5" fillId="35" borderId="31" xfId="0" applyFont="1" applyFill="1" applyBorder="1" applyAlignment="1">
      <alignment horizontal="center" vertical="top" wrapText="1"/>
    </xf>
    <xf numFmtId="0" fontId="4" fillId="0" borderId="0" xfId="42" applyFont="1" applyAlignment="1" applyProtection="1">
      <alignment horizontal="center" wrapText="1"/>
      <protection/>
    </xf>
    <xf numFmtId="3" fontId="2" fillId="0" borderId="26" xfId="0" applyNumberFormat="1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5" fillId="36" borderId="54" xfId="0" applyFont="1" applyFill="1" applyBorder="1" applyAlignment="1">
      <alignment horizontal="center" vertical="top" wrapText="1"/>
    </xf>
    <xf numFmtId="0" fontId="5" fillId="36" borderId="55" xfId="0" applyFont="1" applyFill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5" fillId="35" borderId="56" xfId="0" applyFont="1" applyFill="1" applyBorder="1" applyAlignment="1">
      <alignment horizontal="center" vertical="top" wrapText="1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5" fillId="35" borderId="23" xfId="0" applyFont="1" applyFill="1" applyBorder="1" applyAlignment="1">
      <alignment horizontal="center" vertical="top" wrapText="1"/>
    </xf>
    <xf numFmtId="0" fontId="5" fillId="35" borderId="57" xfId="0" applyFont="1" applyFill="1" applyBorder="1" applyAlignment="1">
      <alignment horizontal="center" vertical="top" wrapText="1"/>
    </xf>
    <xf numFmtId="0" fontId="5" fillId="35" borderId="59" xfId="0" applyFont="1" applyFill="1" applyBorder="1" applyAlignment="1">
      <alignment horizontal="center" vertical="top" wrapText="1"/>
    </xf>
    <xf numFmtId="0" fontId="5" fillId="35" borderId="3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9" fillId="0" borderId="56" xfId="0" applyFont="1" applyBorder="1" applyAlignment="1">
      <alignment horizontal="center" wrapText="1"/>
    </xf>
    <xf numFmtId="0" fontId="9" fillId="0" borderId="57" xfId="0" applyFont="1" applyBorder="1" applyAlignment="1">
      <alignment horizontal="center" wrapText="1"/>
    </xf>
    <xf numFmtId="0" fontId="9" fillId="0" borderId="60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61" xfId="0" applyFont="1" applyBorder="1" applyAlignment="1">
      <alignment horizontal="center" wrapText="1"/>
    </xf>
    <xf numFmtId="0" fontId="9" fillId="0" borderId="62" xfId="0" applyFont="1" applyBorder="1" applyAlignment="1">
      <alignment horizontal="center" wrapText="1"/>
    </xf>
    <xf numFmtId="49" fontId="0" fillId="0" borderId="52" xfId="0" applyNumberFormat="1" applyBorder="1" applyAlignment="1">
      <alignment horizontal="center" wrapText="1"/>
    </xf>
    <xf numFmtId="49" fontId="0" fillId="0" borderId="63" xfId="0" applyNumberFormat="1" applyBorder="1" applyAlignment="1">
      <alignment horizont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 wrapText="1"/>
    </xf>
    <xf numFmtId="2" fontId="11" fillId="0" borderId="21" xfId="0" applyNumberFormat="1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2" fontId="12" fillId="33" borderId="26" xfId="0" applyNumberFormat="1" applyFont="1" applyFill="1" applyBorder="1" applyAlignment="1">
      <alignment horizontal="center" wrapText="1"/>
    </xf>
    <xf numFmtId="2" fontId="12" fillId="33" borderId="21" xfId="0" applyNumberFormat="1" applyFont="1" applyFill="1" applyBorder="1" applyAlignment="1">
      <alignment horizontal="center" wrapText="1"/>
    </xf>
    <xf numFmtId="2" fontId="12" fillId="33" borderId="13" xfId="0" applyNumberFormat="1" applyFont="1" applyFill="1" applyBorder="1" applyAlignment="1">
      <alignment horizontal="center" wrapText="1"/>
    </xf>
    <xf numFmtId="0" fontId="10" fillId="0" borderId="5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 wrapText="1"/>
    </xf>
    <xf numFmtId="0" fontId="12" fillId="33" borderId="20" xfId="0" applyFont="1" applyFill="1" applyBorder="1" applyAlignment="1">
      <alignment horizontal="left" wrapText="1"/>
    </xf>
    <xf numFmtId="0" fontId="12" fillId="33" borderId="20" xfId="0" applyFont="1" applyFill="1" applyBorder="1" applyAlignment="1">
      <alignment horizontal="left" vertical="center" wrapText="1"/>
    </xf>
    <xf numFmtId="170" fontId="9" fillId="0" borderId="20" xfId="43" applyFont="1" applyBorder="1" applyAlignment="1">
      <alignment horizontal="center" wrapText="1"/>
    </xf>
    <xf numFmtId="0" fontId="12" fillId="33" borderId="26" xfId="0" applyFont="1" applyFill="1" applyBorder="1" applyAlignment="1">
      <alignment horizontal="center" wrapText="1"/>
    </xf>
    <xf numFmtId="0" fontId="12" fillId="33" borderId="21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  <xf numFmtId="170" fontId="9" fillId="0" borderId="26" xfId="43" applyFont="1" applyBorder="1" applyAlignment="1">
      <alignment horizontal="center" wrapText="1"/>
    </xf>
    <xf numFmtId="170" fontId="9" fillId="0" borderId="21" xfId="43" applyFont="1" applyBorder="1" applyAlignment="1">
      <alignment horizontal="center" wrapText="1"/>
    </xf>
    <xf numFmtId="170" fontId="9" fillId="0" borderId="13" xfId="43" applyFont="1" applyBorder="1" applyAlignment="1">
      <alignment horizontal="center" wrapText="1"/>
    </xf>
    <xf numFmtId="0" fontId="12" fillId="33" borderId="26" xfId="0" applyFont="1" applyFill="1" applyBorder="1" applyAlignment="1">
      <alignment horizontal="left" wrapText="1"/>
    </xf>
    <xf numFmtId="0" fontId="12" fillId="33" borderId="13" xfId="0" applyFont="1" applyFill="1" applyBorder="1" applyAlignment="1">
      <alignment horizontal="left" wrapText="1"/>
    </xf>
    <xf numFmtId="0" fontId="11" fillId="0" borderId="26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2" fillId="33" borderId="26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2" fontId="11" fillId="2" borderId="26" xfId="0" applyNumberFormat="1" applyFont="1" applyFill="1" applyBorder="1" applyAlignment="1">
      <alignment horizontal="center" vertical="center" wrapText="1"/>
    </xf>
    <xf numFmtId="2" fontId="11" fillId="2" borderId="21" xfId="0" applyNumberFormat="1" applyFont="1" applyFill="1" applyBorder="1" applyAlignment="1">
      <alignment horizontal="center" vertical="center" wrapText="1"/>
    </xf>
    <xf numFmtId="2" fontId="11" fillId="2" borderId="13" xfId="0" applyNumberFormat="1" applyFont="1" applyFill="1" applyBorder="1" applyAlignment="1">
      <alignment horizontal="center" vertical="center" wrapText="1"/>
    </xf>
    <xf numFmtId="49" fontId="11" fillId="0" borderId="26" xfId="0" applyNumberFormat="1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1" fontId="11" fillId="2" borderId="26" xfId="0" applyNumberFormat="1" applyFont="1" applyFill="1" applyBorder="1" applyAlignment="1">
      <alignment horizontal="center"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1" fontId="11" fillId="2" borderId="13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6"/>
  <sheetViews>
    <sheetView zoomScale="59" zoomScaleNormal="59" zoomScalePageLayoutView="0" workbookViewId="0" topLeftCell="A1">
      <pane xSplit="4" ySplit="11" topLeftCell="E156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Z1" sqref="Z1:Z16384"/>
    </sheetView>
  </sheetViews>
  <sheetFormatPr defaultColWidth="9.00390625" defaultRowHeight="12.75"/>
  <cols>
    <col min="1" max="1" width="36.75390625" style="5" customWidth="1"/>
    <col min="2" max="2" width="43.625" style="5" customWidth="1"/>
    <col min="3" max="3" width="11.375" style="5" customWidth="1"/>
    <col min="4" max="4" width="15.375" style="5" customWidth="1"/>
    <col min="5" max="12" width="14.75390625" style="20" customWidth="1"/>
    <col min="13" max="13" width="14.75390625" style="5" customWidth="1"/>
    <col min="14" max="25" width="14.75390625" style="20" customWidth="1"/>
    <col min="26" max="16384" width="9.125" style="92" customWidth="1"/>
  </cols>
  <sheetData>
    <row r="1" spans="1:25" ht="32.25" customHeight="1" thickBot="1">
      <c r="A1" s="1" t="s">
        <v>10</v>
      </c>
      <c r="B1" s="1" t="s">
        <v>16</v>
      </c>
      <c r="C1" s="1" t="s">
        <v>18</v>
      </c>
      <c r="D1" s="21" t="s">
        <v>20</v>
      </c>
      <c r="E1" s="178" t="s">
        <v>92</v>
      </c>
      <c r="F1" s="179"/>
      <c r="G1" s="179"/>
      <c r="H1" s="179"/>
      <c r="I1" s="179"/>
      <c r="J1" s="179"/>
      <c r="K1" s="179"/>
      <c r="L1" s="180"/>
      <c r="M1" s="21" t="s">
        <v>20</v>
      </c>
      <c r="N1" s="181" t="s">
        <v>93</v>
      </c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3"/>
    </row>
    <row r="2" spans="1:25" ht="15.75" customHeight="1">
      <c r="A2" s="2" t="s">
        <v>11</v>
      </c>
      <c r="B2" s="2" t="s">
        <v>17</v>
      </c>
      <c r="C2" s="2" t="s">
        <v>19</v>
      </c>
      <c r="D2" s="22" t="s">
        <v>21</v>
      </c>
      <c r="E2" s="146" t="s">
        <v>94</v>
      </c>
      <c r="F2" s="147"/>
      <c r="G2" s="146" t="s">
        <v>134</v>
      </c>
      <c r="H2" s="147"/>
      <c r="I2" s="146" t="s">
        <v>100</v>
      </c>
      <c r="J2" s="147"/>
      <c r="K2" s="146" t="s">
        <v>95</v>
      </c>
      <c r="L2" s="147"/>
      <c r="M2" s="22" t="s">
        <v>21</v>
      </c>
      <c r="N2" s="184" t="s">
        <v>98</v>
      </c>
      <c r="O2" s="185"/>
      <c r="P2" s="184" t="s">
        <v>99</v>
      </c>
      <c r="Q2" s="185"/>
      <c r="R2" s="184" t="s">
        <v>102</v>
      </c>
      <c r="S2" s="185"/>
      <c r="T2" s="184" t="s">
        <v>104</v>
      </c>
      <c r="U2" s="185"/>
      <c r="V2" s="184" t="s">
        <v>105</v>
      </c>
      <c r="W2" s="185"/>
      <c r="X2" s="184" t="s">
        <v>106</v>
      </c>
      <c r="Y2" s="185"/>
    </row>
    <row r="3" spans="1:25" ht="42.75" customHeight="1">
      <c r="A3" s="2" t="s">
        <v>12</v>
      </c>
      <c r="B3" s="4"/>
      <c r="C3" s="4"/>
      <c r="D3" s="22" t="s">
        <v>22</v>
      </c>
      <c r="E3" s="148" t="s">
        <v>6</v>
      </c>
      <c r="F3" s="149"/>
      <c r="G3" s="148" t="s">
        <v>135</v>
      </c>
      <c r="H3" s="149"/>
      <c r="I3" s="148" t="s">
        <v>136</v>
      </c>
      <c r="J3" s="149"/>
      <c r="K3" s="148" t="s">
        <v>261</v>
      </c>
      <c r="L3" s="149"/>
      <c r="M3" s="22" t="s">
        <v>22</v>
      </c>
      <c r="N3" s="148" t="s">
        <v>96</v>
      </c>
      <c r="O3" s="149"/>
      <c r="P3" s="148" t="s">
        <v>97</v>
      </c>
      <c r="Q3" s="149"/>
      <c r="R3" s="148" t="s">
        <v>101</v>
      </c>
      <c r="S3" s="149"/>
      <c r="T3" s="148" t="s">
        <v>103</v>
      </c>
      <c r="U3" s="149"/>
      <c r="V3" s="148" t="s">
        <v>91</v>
      </c>
      <c r="W3" s="149"/>
      <c r="X3" s="148" t="s">
        <v>148</v>
      </c>
      <c r="Y3" s="149"/>
    </row>
    <row r="4" spans="1:25" ht="29.25" customHeight="1">
      <c r="A4" s="2" t="s">
        <v>13</v>
      </c>
      <c r="B4" s="4"/>
      <c r="C4" s="4"/>
      <c r="D4" s="22" t="s">
        <v>23</v>
      </c>
      <c r="E4" s="148"/>
      <c r="F4" s="149"/>
      <c r="G4" s="148"/>
      <c r="H4" s="149"/>
      <c r="I4" s="148"/>
      <c r="J4" s="149"/>
      <c r="K4" s="148"/>
      <c r="L4" s="149"/>
      <c r="M4" s="22" t="s">
        <v>23</v>
      </c>
      <c r="N4" s="148"/>
      <c r="O4" s="149"/>
      <c r="P4" s="148"/>
      <c r="Q4" s="149"/>
      <c r="R4" s="148"/>
      <c r="S4" s="149"/>
      <c r="T4" s="148"/>
      <c r="U4" s="149"/>
      <c r="V4" s="148"/>
      <c r="W4" s="149"/>
      <c r="X4" s="148"/>
      <c r="Y4" s="149"/>
    </row>
    <row r="5" spans="1:25" ht="29.25" customHeight="1">
      <c r="A5" s="2" t="s">
        <v>14</v>
      </c>
      <c r="B5" s="4"/>
      <c r="C5" s="4"/>
      <c r="D5" s="22" t="s">
        <v>22</v>
      </c>
      <c r="E5" s="148"/>
      <c r="F5" s="149"/>
      <c r="G5" s="148"/>
      <c r="H5" s="149"/>
      <c r="I5" s="148"/>
      <c r="J5" s="149"/>
      <c r="K5" s="148"/>
      <c r="L5" s="149"/>
      <c r="M5" s="22" t="s">
        <v>22</v>
      </c>
      <c r="N5" s="148"/>
      <c r="O5" s="149"/>
      <c r="P5" s="148"/>
      <c r="Q5" s="149"/>
      <c r="R5" s="148"/>
      <c r="S5" s="149"/>
      <c r="T5" s="148"/>
      <c r="U5" s="149"/>
      <c r="V5" s="148"/>
      <c r="W5" s="149"/>
      <c r="X5" s="148"/>
      <c r="Y5" s="149"/>
    </row>
    <row r="6" spans="1:25" ht="15.75">
      <c r="A6" s="2" t="s">
        <v>15</v>
      </c>
      <c r="B6" s="4"/>
      <c r="C6" s="4"/>
      <c r="D6" s="22" t="s">
        <v>24</v>
      </c>
      <c r="E6" s="148" t="s">
        <v>7</v>
      </c>
      <c r="F6" s="149" t="s">
        <v>8</v>
      </c>
      <c r="G6" s="148" t="s">
        <v>7</v>
      </c>
      <c r="H6" s="149" t="s">
        <v>8</v>
      </c>
      <c r="I6" s="148" t="s">
        <v>7</v>
      </c>
      <c r="J6" s="149" t="s">
        <v>8</v>
      </c>
      <c r="K6" s="148" t="s">
        <v>7</v>
      </c>
      <c r="L6" s="149" t="s">
        <v>8</v>
      </c>
      <c r="M6" s="22" t="s">
        <v>24</v>
      </c>
      <c r="N6" s="148" t="s">
        <v>7</v>
      </c>
      <c r="O6" s="149" t="s">
        <v>8</v>
      </c>
      <c r="P6" s="148" t="s">
        <v>7</v>
      </c>
      <c r="Q6" s="149" t="s">
        <v>8</v>
      </c>
      <c r="R6" s="148" t="s">
        <v>7</v>
      </c>
      <c r="S6" s="149" t="s">
        <v>8</v>
      </c>
      <c r="T6" s="148" t="s">
        <v>7</v>
      </c>
      <c r="U6" s="149" t="s">
        <v>8</v>
      </c>
      <c r="V6" s="148" t="s">
        <v>7</v>
      </c>
      <c r="W6" s="149" t="s">
        <v>8</v>
      </c>
      <c r="X6" s="148" t="s">
        <v>7</v>
      </c>
      <c r="Y6" s="149" t="s">
        <v>8</v>
      </c>
    </row>
    <row r="7" spans="1:25" ht="23.25" customHeight="1" thickBot="1">
      <c r="A7" s="3"/>
      <c r="B7" s="3"/>
      <c r="C7" s="3"/>
      <c r="D7" s="68" t="s">
        <v>25</v>
      </c>
      <c r="E7" s="148"/>
      <c r="F7" s="149"/>
      <c r="G7" s="148"/>
      <c r="H7" s="149"/>
      <c r="I7" s="148"/>
      <c r="J7" s="149"/>
      <c r="K7" s="148"/>
      <c r="L7" s="149"/>
      <c r="M7" s="68" t="s">
        <v>25</v>
      </c>
      <c r="N7" s="148"/>
      <c r="O7" s="149"/>
      <c r="P7" s="148"/>
      <c r="Q7" s="149"/>
      <c r="R7" s="148"/>
      <c r="S7" s="149"/>
      <c r="T7" s="148"/>
      <c r="U7" s="149"/>
      <c r="V7" s="148"/>
      <c r="W7" s="149"/>
      <c r="X7" s="148"/>
      <c r="Y7" s="149"/>
    </row>
    <row r="8" spans="1:25" ht="13.5" thickBot="1">
      <c r="A8" s="11">
        <v>1</v>
      </c>
      <c r="B8" s="11">
        <v>2</v>
      </c>
      <c r="C8" s="11">
        <v>3</v>
      </c>
      <c r="D8" s="23">
        <v>4</v>
      </c>
      <c r="E8" s="23">
        <v>5</v>
      </c>
      <c r="F8" s="11">
        <v>6</v>
      </c>
      <c r="G8" s="23">
        <v>10</v>
      </c>
      <c r="H8" s="11">
        <v>11</v>
      </c>
      <c r="I8" s="23">
        <v>10</v>
      </c>
      <c r="J8" s="11">
        <v>11</v>
      </c>
      <c r="K8" s="23">
        <v>12</v>
      </c>
      <c r="L8" s="23">
        <v>13</v>
      </c>
      <c r="M8" s="23">
        <v>14</v>
      </c>
      <c r="N8" s="23">
        <v>15</v>
      </c>
      <c r="O8" s="11">
        <v>16</v>
      </c>
      <c r="P8" s="23">
        <v>17</v>
      </c>
      <c r="Q8" s="23">
        <v>18</v>
      </c>
      <c r="R8" s="23">
        <v>19</v>
      </c>
      <c r="S8" s="23">
        <v>20</v>
      </c>
      <c r="T8" s="11">
        <v>21</v>
      </c>
      <c r="U8" s="23">
        <v>22</v>
      </c>
      <c r="V8" s="23">
        <v>23</v>
      </c>
      <c r="W8" s="23">
        <v>24</v>
      </c>
      <c r="X8" s="23">
        <v>25</v>
      </c>
      <c r="Y8" s="11">
        <v>26</v>
      </c>
    </row>
    <row r="9" spans="1:25" s="96" customFormat="1" ht="27" customHeight="1">
      <c r="A9" s="176" t="s">
        <v>26</v>
      </c>
      <c r="B9" s="157"/>
      <c r="C9" s="157"/>
      <c r="D9" s="44">
        <v>15</v>
      </c>
      <c r="E9" s="51"/>
      <c r="F9" s="52">
        <f>F10+F17+F20</f>
        <v>0</v>
      </c>
      <c r="G9" s="51"/>
      <c r="H9" s="52">
        <f>H10+H17+H20</f>
        <v>5</v>
      </c>
      <c r="I9" s="51"/>
      <c r="J9" s="52">
        <f>J10+J17+J20</f>
        <v>5</v>
      </c>
      <c r="K9" s="51"/>
      <c r="L9" s="52">
        <f>L10+L17+L20</f>
        <v>10</v>
      </c>
      <c r="M9" s="44">
        <v>15</v>
      </c>
      <c r="N9" s="51"/>
      <c r="O9" s="52">
        <f>O10+O17+O20</f>
        <v>15</v>
      </c>
      <c r="P9" s="51"/>
      <c r="Q9" s="52">
        <f>Q10+Q17+Q20</f>
        <v>10</v>
      </c>
      <c r="R9" s="51"/>
      <c r="S9" s="52">
        <f>S10+S17+S20</f>
        <v>5</v>
      </c>
      <c r="T9" s="51"/>
      <c r="U9" s="52">
        <f>U10+U17+U20</f>
        <v>5</v>
      </c>
      <c r="V9" s="51"/>
      <c r="W9" s="52">
        <f>W10+W17+W20</f>
        <v>5</v>
      </c>
      <c r="X9" s="51"/>
      <c r="Y9" s="52">
        <f>Y10+Y17+Y20</f>
        <v>5</v>
      </c>
    </row>
    <row r="10" spans="1:26" ht="18.75">
      <c r="A10" s="38" t="s">
        <v>27</v>
      </c>
      <c r="B10" s="39" t="s">
        <v>28</v>
      </c>
      <c r="C10" s="168" t="s">
        <v>30</v>
      </c>
      <c r="D10" s="150"/>
      <c r="E10" s="87"/>
      <c r="F10" s="88">
        <v>0</v>
      </c>
      <c r="G10" s="87"/>
      <c r="H10" s="88">
        <v>0</v>
      </c>
      <c r="I10" s="87"/>
      <c r="J10" s="88">
        <v>0</v>
      </c>
      <c r="K10" s="87"/>
      <c r="L10" s="88">
        <v>5</v>
      </c>
      <c r="M10" s="162"/>
      <c r="N10" s="87"/>
      <c r="O10" s="88">
        <v>5</v>
      </c>
      <c r="P10" s="87"/>
      <c r="Q10" s="88">
        <v>0</v>
      </c>
      <c r="R10" s="87"/>
      <c r="S10" s="88">
        <v>0</v>
      </c>
      <c r="T10" s="87"/>
      <c r="U10" s="88">
        <v>0</v>
      </c>
      <c r="V10" s="87"/>
      <c r="W10" s="88">
        <v>0</v>
      </c>
      <c r="X10" s="87"/>
      <c r="Y10" s="88">
        <v>0</v>
      </c>
      <c r="Z10" s="144"/>
    </row>
    <row r="11" spans="1:25" ht="70.5" customHeight="1">
      <c r="A11" s="12" t="s">
        <v>75</v>
      </c>
      <c r="B11" s="7" t="s">
        <v>29</v>
      </c>
      <c r="C11" s="177"/>
      <c r="D11" s="150"/>
      <c r="E11" s="61">
        <f>E12/(E13+1)</f>
        <v>6.666666666666667</v>
      </c>
      <c r="F11" s="62"/>
      <c r="G11" s="61">
        <f>G12/(G13+1)</f>
        <v>60.833333333333336</v>
      </c>
      <c r="H11" s="62"/>
      <c r="I11" s="61">
        <f>I12/(I13+1)</f>
        <v>60.833333333333336</v>
      </c>
      <c r="J11" s="62"/>
      <c r="K11" s="61">
        <f>K12/(K13+1)</f>
        <v>0</v>
      </c>
      <c r="L11" s="62"/>
      <c r="M11" s="162"/>
      <c r="N11" s="61">
        <f>N12/(N13+1)</f>
        <v>0</v>
      </c>
      <c r="O11" s="62"/>
      <c r="P11" s="61">
        <f>P12/(P13+1)</f>
        <v>60.833333333333336</v>
      </c>
      <c r="Q11" s="62"/>
      <c r="R11" s="61">
        <f>R12/(R13+1)</f>
        <v>121.66666666666667</v>
      </c>
      <c r="S11" s="62"/>
      <c r="T11" s="61">
        <f>T12/(T13+1)</f>
        <v>121.66666666666667</v>
      </c>
      <c r="U11" s="62"/>
      <c r="V11" s="61">
        <f>V12/(V13+1)</f>
        <v>52.142857142857146</v>
      </c>
      <c r="W11" s="62"/>
      <c r="X11" s="61">
        <f>X12/(X13+1)</f>
        <v>60.833333333333336</v>
      </c>
      <c r="Y11" s="62"/>
    </row>
    <row r="12" spans="1:25" ht="68.25" customHeight="1">
      <c r="A12" s="13" t="s">
        <v>74</v>
      </c>
      <c r="B12" s="6" t="s">
        <v>77</v>
      </c>
      <c r="C12" s="177"/>
      <c r="D12" s="150"/>
      <c r="E12" s="61">
        <v>40</v>
      </c>
      <c r="F12" s="62"/>
      <c r="G12" s="61">
        <v>365</v>
      </c>
      <c r="H12" s="62"/>
      <c r="I12" s="61">
        <v>365</v>
      </c>
      <c r="J12" s="62"/>
      <c r="K12" s="61">
        <v>0</v>
      </c>
      <c r="L12" s="62"/>
      <c r="M12" s="162"/>
      <c r="N12" s="61">
        <v>0</v>
      </c>
      <c r="O12" s="62"/>
      <c r="P12" s="61">
        <v>365</v>
      </c>
      <c r="Q12" s="62"/>
      <c r="R12" s="61">
        <v>365</v>
      </c>
      <c r="S12" s="62"/>
      <c r="T12" s="61">
        <v>365</v>
      </c>
      <c r="U12" s="62"/>
      <c r="V12" s="61">
        <v>365</v>
      </c>
      <c r="W12" s="62"/>
      <c r="X12" s="61">
        <v>365</v>
      </c>
      <c r="Y12" s="62"/>
    </row>
    <row r="13" spans="1:25" ht="34.5">
      <c r="A13" s="13"/>
      <c r="B13" s="6" t="s">
        <v>78</v>
      </c>
      <c r="C13" s="9"/>
      <c r="D13" s="24"/>
      <c r="E13" s="61">
        <v>5</v>
      </c>
      <c r="F13" s="62"/>
      <c r="G13" s="61">
        <v>5</v>
      </c>
      <c r="H13" s="62"/>
      <c r="I13" s="61">
        <v>5</v>
      </c>
      <c r="J13" s="62"/>
      <c r="K13" s="61">
        <v>5</v>
      </c>
      <c r="L13" s="62"/>
      <c r="M13" s="89"/>
      <c r="N13" s="61">
        <v>5</v>
      </c>
      <c r="O13" s="62"/>
      <c r="P13" s="61">
        <v>5</v>
      </c>
      <c r="Q13" s="62"/>
      <c r="R13" s="61">
        <v>2</v>
      </c>
      <c r="S13" s="62"/>
      <c r="T13" s="61">
        <v>2</v>
      </c>
      <c r="U13" s="62"/>
      <c r="V13" s="61">
        <v>6</v>
      </c>
      <c r="W13" s="62"/>
      <c r="X13" s="61">
        <v>5</v>
      </c>
      <c r="Y13" s="62"/>
    </row>
    <row r="14" spans="1:25" ht="15.75">
      <c r="A14" s="27"/>
      <c r="B14" s="28" t="s">
        <v>31</v>
      </c>
      <c r="C14" s="29"/>
      <c r="D14" s="30">
        <v>5</v>
      </c>
      <c r="E14" s="57"/>
      <c r="F14" s="58"/>
      <c r="G14" s="57"/>
      <c r="H14" s="58"/>
      <c r="I14" s="57"/>
      <c r="J14" s="58"/>
      <c r="K14" s="57"/>
      <c r="L14" s="58" t="s">
        <v>137</v>
      </c>
      <c r="M14" s="30">
        <v>5</v>
      </c>
      <c r="N14" s="57"/>
      <c r="O14" s="58" t="s">
        <v>137</v>
      </c>
      <c r="P14" s="57"/>
      <c r="Q14" s="58"/>
      <c r="R14" s="57"/>
      <c r="S14" s="58"/>
      <c r="T14" s="57"/>
      <c r="U14" s="58"/>
      <c r="V14" s="57"/>
      <c r="W14" s="58"/>
      <c r="X14" s="57"/>
      <c r="Y14" s="58"/>
    </row>
    <row r="15" spans="1:25" ht="15.75">
      <c r="A15" s="27"/>
      <c r="B15" s="28" t="s">
        <v>204</v>
      </c>
      <c r="C15" s="29"/>
      <c r="D15" s="30">
        <v>3</v>
      </c>
      <c r="E15" s="57"/>
      <c r="F15" s="58"/>
      <c r="G15" s="57"/>
      <c r="H15" s="58"/>
      <c r="I15" s="57"/>
      <c r="J15" s="58"/>
      <c r="K15" s="57"/>
      <c r="L15" s="58"/>
      <c r="M15" s="30">
        <v>3</v>
      </c>
      <c r="N15" s="57"/>
      <c r="O15" s="58"/>
      <c r="P15" s="57"/>
      <c r="Q15" s="58"/>
      <c r="R15" s="57"/>
      <c r="S15" s="58"/>
      <c r="T15" s="57"/>
      <c r="U15" s="58"/>
      <c r="V15" s="57"/>
      <c r="W15" s="58"/>
      <c r="X15" s="57"/>
      <c r="Y15" s="58"/>
    </row>
    <row r="16" spans="1:25" ht="15.75">
      <c r="A16" s="27"/>
      <c r="B16" s="28" t="s">
        <v>205</v>
      </c>
      <c r="C16" s="29"/>
      <c r="D16" s="30">
        <v>0</v>
      </c>
      <c r="E16" s="57"/>
      <c r="F16" s="58" t="s">
        <v>137</v>
      </c>
      <c r="G16" s="57"/>
      <c r="H16" s="58" t="s">
        <v>137</v>
      </c>
      <c r="I16" s="57"/>
      <c r="J16" s="58" t="s">
        <v>137</v>
      </c>
      <c r="K16" s="57"/>
      <c r="L16" s="58"/>
      <c r="M16" s="30">
        <v>0</v>
      </c>
      <c r="N16" s="57"/>
      <c r="O16" s="58"/>
      <c r="P16" s="57"/>
      <c r="Q16" s="58" t="s">
        <v>137</v>
      </c>
      <c r="R16" s="57"/>
      <c r="S16" s="58" t="s">
        <v>137</v>
      </c>
      <c r="T16" s="57"/>
      <c r="U16" s="58" t="s">
        <v>137</v>
      </c>
      <c r="V16" s="57"/>
      <c r="W16" s="58" t="s">
        <v>137</v>
      </c>
      <c r="X16" s="57"/>
      <c r="Y16" s="58" t="s">
        <v>137</v>
      </c>
    </row>
    <row r="17" spans="1:26" ht="80.25" customHeight="1">
      <c r="A17" s="38" t="s">
        <v>32</v>
      </c>
      <c r="B17" s="40" t="s">
        <v>33</v>
      </c>
      <c r="C17" s="16"/>
      <c r="D17" s="25"/>
      <c r="E17" s="53"/>
      <c r="F17" s="54">
        <v>0</v>
      </c>
      <c r="G17" s="53"/>
      <c r="H17" s="54">
        <v>0</v>
      </c>
      <c r="I17" s="53"/>
      <c r="J17" s="54">
        <v>0</v>
      </c>
      <c r="K17" s="53"/>
      <c r="L17" s="54">
        <v>0</v>
      </c>
      <c r="M17" s="25"/>
      <c r="N17" s="53"/>
      <c r="O17" s="54">
        <v>5</v>
      </c>
      <c r="P17" s="53"/>
      <c r="Q17" s="54">
        <v>5</v>
      </c>
      <c r="R17" s="53"/>
      <c r="S17" s="54">
        <v>5</v>
      </c>
      <c r="T17" s="53"/>
      <c r="U17" s="54">
        <v>5</v>
      </c>
      <c r="V17" s="53"/>
      <c r="W17" s="54">
        <v>0</v>
      </c>
      <c r="X17" s="53"/>
      <c r="Y17" s="54">
        <v>0</v>
      </c>
      <c r="Z17" s="144"/>
    </row>
    <row r="18" spans="1:25" ht="126">
      <c r="A18" s="31" t="s">
        <v>73</v>
      </c>
      <c r="B18" s="33" t="s">
        <v>34</v>
      </c>
      <c r="C18" s="29"/>
      <c r="D18" s="30">
        <v>5</v>
      </c>
      <c r="E18" s="57"/>
      <c r="F18" s="58"/>
      <c r="G18" s="57"/>
      <c r="H18" s="58"/>
      <c r="I18" s="57"/>
      <c r="J18" s="58"/>
      <c r="K18" s="57"/>
      <c r="L18" s="58"/>
      <c r="M18" s="30">
        <v>5</v>
      </c>
      <c r="N18" s="57"/>
      <c r="O18" s="58" t="s">
        <v>137</v>
      </c>
      <c r="P18" s="57"/>
      <c r="Q18" s="58" t="s">
        <v>137</v>
      </c>
      <c r="R18" s="57"/>
      <c r="S18" s="58" t="s">
        <v>137</v>
      </c>
      <c r="T18" s="57"/>
      <c r="U18" s="58" t="s">
        <v>137</v>
      </c>
      <c r="V18" s="57"/>
      <c r="W18" s="58"/>
      <c r="X18" s="57"/>
      <c r="Y18" s="58"/>
    </row>
    <row r="19" spans="1:25" ht="126">
      <c r="A19" s="31" t="s">
        <v>71</v>
      </c>
      <c r="B19" s="33" t="s">
        <v>72</v>
      </c>
      <c r="C19" s="29"/>
      <c r="D19" s="30">
        <v>0</v>
      </c>
      <c r="E19" s="57"/>
      <c r="F19" s="58" t="s">
        <v>137</v>
      </c>
      <c r="G19" s="57"/>
      <c r="H19" s="58" t="s">
        <v>137</v>
      </c>
      <c r="I19" s="57"/>
      <c r="J19" s="58" t="s">
        <v>137</v>
      </c>
      <c r="K19" s="57"/>
      <c r="L19" s="58" t="s">
        <v>137</v>
      </c>
      <c r="M19" s="30">
        <v>0</v>
      </c>
      <c r="N19" s="57"/>
      <c r="O19" s="58"/>
      <c r="P19" s="57"/>
      <c r="Q19" s="58"/>
      <c r="R19" s="57"/>
      <c r="S19" s="58"/>
      <c r="T19" s="57"/>
      <c r="U19" s="58"/>
      <c r="V19" s="57"/>
      <c r="W19" s="58" t="s">
        <v>137</v>
      </c>
      <c r="X19" s="57"/>
      <c r="Y19" s="58" t="s">
        <v>137</v>
      </c>
    </row>
    <row r="20" spans="1:26" ht="18.75">
      <c r="A20" s="38" t="s">
        <v>35</v>
      </c>
      <c r="B20" s="41" t="s">
        <v>36</v>
      </c>
      <c r="C20" s="169" t="s">
        <v>37</v>
      </c>
      <c r="D20" s="163"/>
      <c r="E20" s="53"/>
      <c r="F20" s="54">
        <v>0</v>
      </c>
      <c r="G20" s="53"/>
      <c r="H20" s="54">
        <v>5</v>
      </c>
      <c r="I20" s="53"/>
      <c r="J20" s="54">
        <v>5</v>
      </c>
      <c r="K20" s="53"/>
      <c r="L20" s="54">
        <v>5</v>
      </c>
      <c r="M20" s="163"/>
      <c r="N20" s="53"/>
      <c r="O20" s="54">
        <v>5</v>
      </c>
      <c r="P20" s="53"/>
      <c r="Q20" s="54">
        <v>5</v>
      </c>
      <c r="R20" s="53"/>
      <c r="S20" s="54">
        <v>0</v>
      </c>
      <c r="T20" s="53"/>
      <c r="U20" s="54">
        <v>0</v>
      </c>
      <c r="V20" s="53"/>
      <c r="W20" s="54">
        <v>5</v>
      </c>
      <c r="X20" s="53"/>
      <c r="Y20" s="54">
        <v>5</v>
      </c>
      <c r="Z20" s="144"/>
    </row>
    <row r="21" spans="1:25" ht="78.75">
      <c r="A21" s="13" t="s">
        <v>270</v>
      </c>
      <c r="B21" s="7" t="s">
        <v>29</v>
      </c>
      <c r="C21" s="155"/>
      <c r="D21" s="150"/>
      <c r="E21" s="71">
        <f>E22/E23*100</f>
        <v>22.61907040930017</v>
      </c>
      <c r="F21" s="72"/>
      <c r="G21" s="71">
        <f>G22/G23*100</f>
        <v>100</v>
      </c>
      <c r="H21" s="72"/>
      <c r="I21" s="71">
        <f>I22/I23*100</f>
        <v>100</v>
      </c>
      <c r="J21" s="72"/>
      <c r="K21" s="71">
        <f>K22/K23*100</f>
        <v>100</v>
      </c>
      <c r="L21" s="72"/>
      <c r="M21" s="150"/>
      <c r="N21" s="71">
        <f>N22/N23*100</f>
        <v>99.77356420904177</v>
      </c>
      <c r="O21" s="72"/>
      <c r="P21" s="71">
        <f>P22/P23*100</f>
        <v>100</v>
      </c>
      <c r="Q21" s="72"/>
      <c r="R21" s="71">
        <f>R22/R23*100</f>
        <v>0</v>
      </c>
      <c r="S21" s="72"/>
      <c r="T21" s="71">
        <f>T22/T23*100</f>
        <v>0</v>
      </c>
      <c r="U21" s="72"/>
      <c r="V21" s="71">
        <f>V22/V23*100</f>
        <v>98.30871796802082</v>
      </c>
      <c r="W21" s="72"/>
      <c r="X21" s="71">
        <f>X22/X23*100</f>
        <v>100</v>
      </c>
      <c r="Y21" s="72"/>
    </row>
    <row r="22" spans="1:25" ht="88.5" customHeight="1">
      <c r="A22" s="13"/>
      <c r="B22" s="6" t="s">
        <v>149</v>
      </c>
      <c r="C22" s="155"/>
      <c r="D22" s="150"/>
      <c r="E22" s="71">
        <v>41353.7</v>
      </c>
      <c r="F22" s="72"/>
      <c r="G22" s="71">
        <v>79218.1</v>
      </c>
      <c r="H22" s="72"/>
      <c r="I22" s="71">
        <v>211111.5</v>
      </c>
      <c r="J22" s="72"/>
      <c r="K22" s="71">
        <v>506656.1</v>
      </c>
      <c r="L22" s="72"/>
      <c r="M22" s="150"/>
      <c r="N22" s="71">
        <v>12734.1</v>
      </c>
      <c r="O22" s="72"/>
      <c r="P22" s="71">
        <v>74360.5</v>
      </c>
      <c r="Q22" s="72"/>
      <c r="R22" s="71">
        <v>0</v>
      </c>
      <c r="S22" s="72"/>
      <c r="T22" s="71">
        <v>0</v>
      </c>
      <c r="U22" s="72"/>
      <c r="V22" s="71">
        <v>668614.5</v>
      </c>
      <c r="W22" s="72"/>
      <c r="X22" s="71">
        <v>191405.3</v>
      </c>
      <c r="Y22" s="72"/>
    </row>
    <row r="23" spans="1:25" ht="72.75" customHeight="1">
      <c r="A23" s="13"/>
      <c r="B23" s="6" t="s">
        <v>79</v>
      </c>
      <c r="C23" s="15"/>
      <c r="D23" s="24"/>
      <c r="E23" s="71">
        <v>182826.7</v>
      </c>
      <c r="F23" s="72"/>
      <c r="G23" s="71">
        <v>79218.1</v>
      </c>
      <c r="H23" s="72"/>
      <c r="I23" s="71">
        <v>211111.5</v>
      </c>
      <c r="J23" s="72"/>
      <c r="K23" s="71">
        <v>506656.1</v>
      </c>
      <c r="L23" s="72"/>
      <c r="M23" s="24"/>
      <c r="N23" s="71">
        <v>12763</v>
      </c>
      <c r="O23" s="72"/>
      <c r="P23" s="71">
        <v>74360.5</v>
      </c>
      <c r="Q23" s="72"/>
      <c r="R23" s="71">
        <v>8108.6</v>
      </c>
      <c r="S23" s="72"/>
      <c r="T23" s="71">
        <v>2612</v>
      </c>
      <c r="U23" s="72"/>
      <c r="V23" s="71">
        <v>680117.2</v>
      </c>
      <c r="W23" s="72"/>
      <c r="X23" s="71">
        <v>191405.3</v>
      </c>
      <c r="Y23" s="72"/>
    </row>
    <row r="24" spans="1:25" ht="15.75">
      <c r="A24" s="27"/>
      <c r="B24" s="28" t="s">
        <v>38</v>
      </c>
      <c r="C24" s="29"/>
      <c r="D24" s="30">
        <v>5</v>
      </c>
      <c r="E24" s="57"/>
      <c r="F24" s="58"/>
      <c r="G24" s="57"/>
      <c r="H24" s="58" t="s">
        <v>137</v>
      </c>
      <c r="I24" s="57"/>
      <c r="J24" s="58" t="s">
        <v>137</v>
      </c>
      <c r="K24" s="57"/>
      <c r="L24" s="58" t="s">
        <v>137</v>
      </c>
      <c r="M24" s="30">
        <v>5</v>
      </c>
      <c r="N24" s="57"/>
      <c r="O24" s="58" t="s">
        <v>137</v>
      </c>
      <c r="P24" s="57"/>
      <c r="Q24" s="58" t="s">
        <v>137</v>
      </c>
      <c r="R24" s="57"/>
      <c r="S24" s="58"/>
      <c r="T24" s="57"/>
      <c r="U24" s="58"/>
      <c r="V24" s="57"/>
      <c r="W24" s="58" t="s">
        <v>137</v>
      </c>
      <c r="X24" s="57"/>
      <c r="Y24" s="58" t="s">
        <v>137</v>
      </c>
    </row>
    <row r="25" spans="1:25" ht="15.75">
      <c r="A25" s="27"/>
      <c r="B25" s="28" t="s">
        <v>206</v>
      </c>
      <c r="C25" s="29"/>
      <c r="D25" s="30">
        <v>3</v>
      </c>
      <c r="E25" s="57"/>
      <c r="F25" s="58"/>
      <c r="G25" s="57"/>
      <c r="H25" s="58"/>
      <c r="I25" s="57"/>
      <c r="J25" s="58"/>
      <c r="K25" s="57"/>
      <c r="L25" s="58"/>
      <c r="M25" s="30">
        <v>3</v>
      </c>
      <c r="N25" s="57"/>
      <c r="O25" s="58"/>
      <c r="P25" s="57"/>
      <c r="Q25" s="58"/>
      <c r="R25" s="57"/>
      <c r="S25" s="58"/>
      <c r="T25" s="57"/>
      <c r="U25" s="58"/>
      <c r="V25" s="57"/>
      <c r="W25" s="58"/>
      <c r="X25" s="57"/>
      <c r="Y25" s="58"/>
    </row>
    <row r="26" spans="1:25" ht="16.5" thickBot="1">
      <c r="A26" s="34"/>
      <c r="B26" s="35" t="s">
        <v>207</v>
      </c>
      <c r="C26" s="36"/>
      <c r="D26" s="37">
        <v>0</v>
      </c>
      <c r="E26" s="59"/>
      <c r="F26" s="60" t="s">
        <v>137</v>
      </c>
      <c r="G26" s="59"/>
      <c r="H26" s="60"/>
      <c r="I26" s="59"/>
      <c r="J26" s="60"/>
      <c r="K26" s="59"/>
      <c r="L26" s="60"/>
      <c r="M26" s="37">
        <v>0</v>
      </c>
      <c r="N26" s="59"/>
      <c r="O26" s="60"/>
      <c r="P26" s="59"/>
      <c r="Q26" s="60"/>
      <c r="R26" s="59"/>
      <c r="S26" s="60" t="s">
        <v>137</v>
      </c>
      <c r="T26" s="59"/>
      <c r="U26" s="60" t="s">
        <v>137</v>
      </c>
      <c r="V26" s="59"/>
      <c r="W26" s="60"/>
      <c r="X26" s="59"/>
      <c r="Y26" s="60"/>
    </row>
    <row r="27" spans="1:25" s="96" customFormat="1" ht="32.25" customHeight="1">
      <c r="A27" s="156" t="s">
        <v>76</v>
      </c>
      <c r="B27" s="157"/>
      <c r="C27" s="157"/>
      <c r="D27" s="44">
        <v>35</v>
      </c>
      <c r="E27" s="51"/>
      <c r="F27" s="52">
        <f>F28+F39+F46+F56+F50+F60+F70</f>
        <v>29</v>
      </c>
      <c r="G27" s="51"/>
      <c r="H27" s="52">
        <f>H28+H39+H46+H56+H50+H60+H70</f>
        <v>30</v>
      </c>
      <c r="I27" s="51"/>
      <c r="J27" s="52">
        <f>J28+J39+J46+J56+J50+J60+J70</f>
        <v>31</v>
      </c>
      <c r="K27" s="51"/>
      <c r="L27" s="52">
        <f>L28+L39+L46+L56+L50+L60+L70</f>
        <v>30</v>
      </c>
      <c r="M27" s="44">
        <v>30</v>
      </c>
      <c r="N27" s="51"/>
      <c r="O27" s="52">
        <f>O28+O39+O46+O56+O50+O60+O70</f>
        <v>30</v>
      </c>
      <c r="P27" s="51"/>
      <c r="Q27" s="52">
        <f>Q28+Q39+Q46+Q56+Q50+Q60+Q70</f>
        <v>22</v>
      </c>
      <c r="R27" s="51"/>
      <c r="S27" s="52">
        <f>S28+S39+S46+S56+S50+S60+S70</f>
        <v>22</v>
      </c>
      <c r="T27" s="51"/>
      <c r="U27" s="52">
        <f>U28+U39+U46+U56+U50+U60+U70</f>
        <v>21</v>
      </c>
      <c r="V27" s="51"/>
      <c r="W27" s="52">
        <f>W28+W39+W46+W56+W50+W60+W70</f>
        <v>17</v>
      </c>
      <c r="X27" s="51"/>
      <c r="Y27" s="52">
        <f>Y28+Y39+Y46+Y56+Y50+Y60+Y70</f>
        <v>26</v>
      </c>
    </row>
    <row r="28" spans="1:26" ht="18.75">
      <c r="A28" s="38" t="s">
        <v>39</v>
      </c>
      <c r="B28" s="42" t="s">
        <v>208</v>
      </c>
      <c r="C28" s="155" t="s">
        <v>37</v>
      </c>
      <c r="D28" s="150"/>
      <c r="E28" s="53"/>
      <c r="F28" s="54">
        <v>4</v>
      </c>
      <c r="G28" s="53"/>
      <c r="H28" s="54">
        <v>5</v>
      </c>
      <c r="I28" s="53"/>
      <c r="J28" s="54">
        <v>5</v>
      </c>
      <c r="K28" s="53"/>
      <c r="L28" s="54">
        <v>5</v>
      </c>
      <c r="M28" s="150"/>
      <c r="N28" s="53"/>
      <c r="O28" s="54">
        <v>5</v>
      </c>
      <c r="P28" s="53"/>
      <c r="Q28" s="54">
        <v>5</v>
      </c>
      <c r="R28" s="53"/>
      <c r="S28" s="54">
        <v>5</v>
      </c>
      <c r="T28" s="53"/>
      <c r="U28" s="54">
        <v>4</v>
      </c>
      <c r="V28" s="53"/>
      <c r="W28" s="54">
        <v>5</v>
      </c>
      <c r="X28" s="53"/>
      <c r="Y28" s="54">
        <v>5</v>
      </c>
      <c r="Z28" s="144"/>
    </row>
    <row r="29" spans="1:25" ht="78.75">
      <c r="A29" s="13" t="s">
        <v>40</v>
      </c>
      <c r="B29" s="7" t="s">
        <v>29</v>
      </c>
      <c r="C29" s="155"/>
      <c r="D29" s="150"/>
      <c r="E29" s="61">
        <f>(E30+E32)/E31*100</f>
        <v>97.21542691153569</v>
      </c>
      <c r="F29" s="62"/>
      <c r="G29" s="61">
        <f>(G30+G32)/G31*100</f>
        <v>99.91664402759096</v>
      </c>
      <c r="H29" s="62"/>
      <c r="I29" s="61">
        <f>(I30+I32)/I31*100</f>
        <v>99.81036028310038</v>
      </c>
      <c r="J29" s="62"/>
      <c r="K29" s="61">
        <f>(K30+K32)/K31*100</f>
        <v>99.3153372973856</v>
      </c>
      <c r="L29" s="62"/>
      <c r="M29" s="150"/>
      <c r="N29" s="61">
        <f>(N30+N32)/N31*100</f>
        <v>99.78581366398986</v>
      </c>
      <c r="O29" s="62"/>
      <c r="P29" s="61">
        <f>(P30+P32)/P31*100</f>
        <v>99.08510020331106</v>
      </c>
      <c r="Q29" s="62"/>
      <c r="R29" s="61">
        <f>(R30+R32)/R31*100</f>
        <v>99.56776934600555</v>
      </c>
      <c r="S29" s="62"/>
      <c r="T29" s="61">
        <f>(T30+T32)/T31*100</f>
        <v>98.39153199984933</v>
      </c>
      <c r="U29" s="62"/>
      <c r="V29" s="61">
        <f>(V30+V32)/V31*100</f>
        <v>98.63785697498237</v>
      </c>
      <c r="W29" s="62"/>
      <c r="X29" s="61">
        <f>(X30+X32)/X31*100</f>
        <v>100</v>
      </c>
      <c r="Y29" s="62"/>
    </row>
    <row r="30" spans="1:25" ht="81.75">
      <c r="A30" s="14"/>
      <c r="B30" s="6" t="s">
        <v>107</v>
      </c>
      <c r="C30" s="155"/>
      <c r="D30" s="150"/>
      <c r="E30" s="55">
        <v>166230.7</v>
      </c>
      <c r="F30" s="56"/>
      <c r="G30" s="55">
        <v>74996</v>
      </c>
      <c r="H30" s="56"/>
      <c r="I30" s="55">
        <v>185052.6</v>
      </c>
      <c r="J30" s="56"/>
      <c r="K30" s="55">
        <v>412238.4</v>
      </c>
      <c r="L30" s="56"/>
      <c r="M30" s="150"/>
      <c r="N30" s="55">
        <v>12763</v>
      </c>
      <c r="O30" s="56"/>
      <c r="P30" s="55">
        <v>32492.2</v>
      </c>
      <c r="Q30" s="56"/>
      <c r="R30" s="55">
        <v>8108.6</v>
      </c>
      <c r="S30" s="56"/>
      <c r="T30" s="55">
        <v>2612</v>
      </c>
      <c r="U30" s="56"/>
      <c r="V30" s="55">
        <v>192890.4</v>
      </c>
      <c r="W30" s="56"/>
      <c r="X30" s="55">
        <v>133539.4</v>
      </c>
      <c r="Y30" s="56"/>
    </row>
    <row r="31" spans="1:25" ht="81.75">
      <c r="A31" s="14"/>
      <c r="B31" s="6" t="s">
        <v>41</v>
      </c>
      <c r="C31" s="155"/>
      <c r="D31" s="150"/>
      <c r="E31" s="55">
        <v>170992.1</v>
      </c>
      <c r="F31" s="56"/>
      <c r="G31" s="55">
        <v>75459.5</v>
      </c>
      <c r="H31" s="56"/>
      <c r="I31" s="55">
        <v>185404.2</v>
      </c>
      <c r="J31" s="56"/>
      <c r="K31" s="55">
        <v>415080.3</v>
      </c>
      <c r="L31" s="56"/>
      <c r="M31" s="150"/>
      <c r="N31" s="55">
        <v>16387.6</v>
      </c>
      <c r="O31" s="56"/>
      <c r="P31" s="55">
        <v>33052.8</v>
      </c>
      <c r="Q31" s="56"/>
      <c r="R31" s="55">
        <v>8143.8</v>
      </c>
      <c r="S31" s="56"/>
      <c r="T31" s="55">
        <v>2654.7</v>
      </c>
      <c r="U31" s="56"/>
      <c r="V31" s="55">
        <v>239974.8</v>
      </c>
      <c r="W31" s="56"/>
      <c r="X31" s="55">
        <v>141927.9</v>
      </c>
      <c r="Y31" s="56"/>
    </row>
    <row r="32" spans="1:25" ht="56.25">
      <c r="A32" s="14"/>
      <c r="B32" s="6" t="s">
        <v>209</v>
      </c>
      <c r="C32" s="15"/>
      <c r="D32" s="24"/>
      <c r="E32" s="55">
        <v>0</v>
      </c>
      <c r="F32" s="56"/>
      <c r="G32" s="55">
        <v>400.6</v>
      </c>
      <c r="H32" s="56"/>
      <c r="I32" s="55">
        <v>0</v>
      </c>
      <c r="J32" s="56"/>
      <c r="K32" s="55">
        <v>0</v>
      </c>
      <c r="L32" s="56"/>
      <c r="M32" s="24"/>
      <c r="N32" s="55">
        <f>1808.7+1780.8</f>
        <v>3589.5</v>
      </c>
      <c r="O32" s="56"/>
      <c r="P32" s="55">
        <v>258.2</v>
      </c>
      <c r="Q32" s="56"/>
      <c r="R32" s="55">
        <v>0</v>
      </c>
      <c r="S32" s="56"/>
      <c r="T32" s="55">
        <v>0</v>
      </c>
      <c r="U32" s="56"/>
      <c r="V32" s="55">
        <f>V31-V30-800-2468.8</f>
        <v>43815.59999999999</v>
      </c>
      <c r="W32" s="56"/>
      <c r="X32" s="55">
        <v>8388.5</v>
      </c>
      <c r="Y32" s="56"/>
    </row>
    <row r="33" spans="1:25" ht="15.75">
      <c r="A33" s="27"/>
      <c r="B33" s="28" t="s">
        <v>210</v>
      </c>
      <c r="C33" s="29"/>
      <c r="D33" s="30">
        <v>5</v>
      </c>
      <c r="E33" s="57"/>
      <c r="F33" s="58"/>
      <c r="G33" s="57"/>
      <c r="H33" s="58" t="s">
        <v>137</v>
      </c>
      <c r="I33" s="57"/>
      <c r="J33" s="58" t="s">
        <v>137</v>
      </c>
      <c r="K33" s="57"/>
      <c r="L33" s="58" t="s">
        <v>137</v>
      </c>
      <c r="M33" s="30">
        <v>5</v>
      </c>
      <c r="N33" s="57"/>
      <c r="O33" s="58" t="s">
        <v>137</v>
      </c>
      <c r="P33" s="57" t="s">
        <v>272</v>
      </c>
      <c r="Q33" s="58" t="s">
        <v>137</v>
      </c>
      <c r="R33" s="57"/>
      <c r="S33" s="58" t="s">
        <v>137</v>
      </c>
      <c r="T33" s="57"/>
      <c r="U33" s="58"/>
      <c r="V33" s="57"/>
      <c r="W33" s="58" t="s">
        <v>137</v>
      </c>
      <c r="X33" s="57"/>
      <c r="Y33" s="58" t="s">
        <v>137</v>
      </c>
    </row>
    <row r="34" spans="1:25" ht="15.75">
      <c r="A34" s="27"/>
      <c r="B34" s="28" t="s">
        <v>211</v>
      </c>
      <c r="C34" s="29"/>
      <c r="D34" s="30">
        <v>4</v>
      </c>
      <c r="E34" s="57"/>
      <c r="F34" s="58" t="s">
        <v>137</v>
      </c>
      <c r="G34" s="57"/>
      <c r="H34" s="58"/>
      <c r="I34" s="57"/>
      <c r="J34" s="58"/>
      <c r="K34" s="57"/>
      <c r="L34" s="58"/>
      <c r="M34" s="30">
        <v>4</v>
      </c>
      <c r="N34" s="57"/>
      <c r="O34" s="58"/>
      <c r="P34" s="57"/>
      <c r="Q34" s="58"/>
      <c r="R34" s="57"/>
      <c r="S34" s="58"/>
      <c r="T34" s="57"/>
      <c r="U34" s="58" t="s">
        <v>137</v>
      </c>
      <c r="V34" s="57"/>
      <c r="W34" s="58"/>
      <c r="X34" s="57"/>
      <c r="Y34" s="58"/>
    </row>
    <row r="35" spans="1:25" ht="15.75">
      <c r="A35" s="27"/>
      <c r="B35" s="28" t="s">
        <v>42</v>
      </c>
      <c r="C35" s="29"/>
      <c r="D35" s="30">
        <v>3</v>
      </c>
      <c r="E35" s="57"/>
      <c r="F35" s="58"/>
      <c r="G35" s="57"/>
      <c r="H35" s="58"/>
      <c r="I35" s="57"/>
      <c r="J35" s="58"/>
      <c r="K35" s="57"/>
      <c r="L35" s="58"/>
      <c r="M35" s="30">
        <v>3</v>
      </c>
      <c r="N35" s="57"/>
      <c r="O35" s="58"/>
      <c r="P35" s="57"/>
      <c r="Q35" s="58"/>
      <c r="R35" s="57"/>
      <c r="S35" s="58"/>
      <c r="T35" s="57"/>
      <c r="U35" s="58"/>
      <c r="V35" s="57"/>
      <c r="W35" s="58"/>
      <c r="X35" s="57"/>
      <c r="Y35" s="58"/>
    </row>
    <row r="36" spans="1:25" ht="15.75">
      <c r="A36" s="27"/>
      <c r="B36" s="28" t="s">
        <v>43</v>
      </c>
      <c r="C36" s="29"/>
      <c r="D36" s="30">
        <v>2</v>
      </c>
      <c r="E36" s="57"/>
      <c r="F36" s="58"/>
      <c r="G36" s="57"/>
      <c r="H36" s="58"/>
      <c r="I36" s="57"/>
      <c r="J36" s="58"/>
      <c r="K36" s="57"/>
      <c r="L36" s="58"/>
      <c r="M36" s="30">
        <v>2</v>
      </c>
      <c r="N36" s="57"/>
      <c r="O36" s="58"/>
      <c r="P36" s="57"/>
      <c r="Q36" s="58"/>
      <c r="R36" s="57"/>
      <c r="S36" s="58"/>
      <c r="T36" s="57"/>
      <c r="U36" s="58"/>
      <c r="V36" s="57"/>
      <c r="W36" s="58"/>
      <c r="X36" s="57"/>
      <c r="Y36" s="58"/>
    </row>
    <row r="37" spans="1:25" ht="15.75">
      <c r="A37" s="27"/>
      <c r="B37" s="28" t="s">
        <v>44</v>
      </c>
      <c r="C37" s="29"/>
      <c r="D37" s="30">
        <v>1</v>
      </c>
      <c r="E37" s="57"/>
      <c r="F37" s="58"/>
      <c r="G37" s="57"/>
      <c r="H37" s="58"/>
      <c r="I37" s="57"/>
      <c r="J37" s="58"/>
      <c r="K37" s="57"/>
      <c r="L37" s="58"/>
      <c r="M37" s="30">
        <v>1</v>
      </c>
      <c r="N37" s="57"/>
      <c r="O37" s="58"/>
      <c r="P37" s="57"/>
      <c r="Q37" s="58"/>
      <c r="R37" s="57"/>
      <c r="S37" s="58"/>
      <c r="T37" s="57"/>
      <c r="U37" s="58"/>
      <c r="V37" s="57"/>
      <c r="W37" s="58"/>
      <c r="X37" s="57"/>
      <c r="Y37" s="58"/>
    </row>
    <row r="38" spans="1:25" ht="15.75">
      <c r="A38" s="27"/>
      <c r="B38" s="28" t="s">
        <v>45</v>
      </c>
      <c r="C38" s="29"/>
      <c r="D38" s="30">
        <v>0</v>
      </c>
      <c r="E38" s="57"/>
      <c r="F38" s="58"/>
      <c r="G38" s="57"/>
      <c r="H38" s="58"/>
      <c r="I38" s="57"/>
      <c r="J38" s="58"/>
      <c r="K38" s="57"/>
      <c r="L38" s="58"/>
      <c r="M38" s="30">
        <v>0</v>
      </c>
      <c r="N38" s="57"/>
      <c r="O38" s="58"/>
      <c r="P38" s="57"/>
      <c r="Q38" s="58"/>
      <c r="R38" s="57"/>
      <c r="S38" s="58"/>
      <c r="T38" s="57"/>
      <c r="U38" s="58"/>
      <c r="V38" s="57"/>
      <c r="W38" s="58"/>
      <c r="X38" s="57"/>
      <c r="Y38" s="58"/>
    </row>
    <row r="39" spans="1:26" ht="37.5">
      <c r="A39" s="38" t="s">
        <v>46</v>
      </c>
      <c r="B39" s="42" t="s">
        <v>9</v>
      </c>
      <c r="C39" s="155" t="s">
        <v>37</v>
      </c>
      <c r="D39" s="150"/>
      <c r="E39" s="53"/>
      <c r="F39" s="54">
        <v>3</v>
      </c>
      <c r="G39" s="53"/>
      <c r="H39" s="54">
        <v>5</v>
      </c>
      <c r="I39" s="53"/>
      <c r="J39" s="54">
        <v>5</v>
      </c>
      <c r="K39" s="53"/>
      <c r="L39" s="54">
        <v>3</v>
      </c>
      <c r="M39" s="150"/>
      <c r="N39" s="53"/>
      <c r="O39" s="54">
        <v>5</v>
      </c>
      <c r="P39" s="53"/>
      <c r="Q39" s="54">
        <v>3</v>
      </c>
      <c r="R39" s="53"/>
      <c r="S39" s="54">
        <v>3</v>
      </c>
      <c r="T39" s="53"/>
      <c r="U39" s="54">
        <v>5</v>
      </c>
      <c r="V39" s="53"/>
      <c r="W39" s="54">
        <v>0</v>
      </c>
      <c r="X39" s="53"/>
      <c r="Y39" s="54">
        <v>3</v>
      </c>
      <c r="Z39" s="144"/>
    </row>
    <row r="40" spans="1:25" ht="137.25" customHeight="1">
      <c r="A40" s="13" t="s">
        <v>47</v>
      </c>
      <c r="B40" s="6" t="s">
        <v>29</v>
      </c>
      <c r="C40" s="155"/>
      <c r="D40" s="150"/>
      <c r="E40" s="61">
        <f>E41/E42*100</f>
        <v>30.670748544041498</v>
      </c>
      <c r="F40" s="62"/>
      <c r="G40" s="61">
        <f>G41/G42*100</f>
        <v>28.065896847831883</v>
      </c>
      <c r="H40" s="62"/>
      <c r="I40" s="61">
        <f>I41/I42*100</f>
        <v>26.35904602259033</v>
      </c>
      <c r="J40" s="62"/>
      <c r="K40" s="61">
        <f>K41/K42*100</f>
        <v>32.242192867040046</v>
      </c>
      <c r="L40" s="62"/>
      <c r="M40" s="150"/>
      <c r="N40" s="61">
        <f>N41/N42*100</f>
        <v>26.525111650865785</v>
      </c>
      <c r="O40" s="62"/>
      <c r="P40" s="61">
        <f>P41/P42*100</f>
        <v>34.122958740867034</v>
      </c>
      <c r="Q40" s="62"/>
      <c r="R40" s="61">
        <f>R41/R42*100</f>
        <v>32.64681942628814</v>
      </c>
      <c r="S40" s="62"/>
      <c r="T40" s="61">
        <f>T41/T42*100</f>
        <v>25.23353751914242</v>
      </c>
      <c r="U40" s="62"/>
      <c r="V40" s="61">
        <f>V41/V42*100</f>
        <v>55.23862255456985</v>
      </c>
      <c r="W40" s="62"/>
      <c r="X40" s="61">
        <f>X41/X42*100</f>
        <v>39.283087987515295</v>
      </c>
      <c r="Y40" s="62"/>
    </row>
    <row r="41" spans="1:25" ht="113.25">
      <c r="A41" s="14"/>
      <c r="B41" s="6" t="s">
        <v>80</v>
      </c>
      <c r="C41" s="155"/>
      <c r="D41" s="150"/>
      <c r="E41" s="55">
        <v>50984.2</v>
      </c>
      <c r="F41" s="56"/>
      <c r="G41" s="55">
        <v>21048.3</v>
      </c>
      <c r="H41" s="56"/>
      <c r="I41" s="55">
        <v>48778.1</v>
      </c>
      <c r="J41" s="56"/>
      <c r="K41" s="55">
        <v>132914.7</v>
      </c>
      <c r="L41" s="56"/>
      <c r="M41" s="150"/>
      <c r="N41" s="55">
        <v>3385.4</v>
      </c>
      <c r="O41" s="56"/>
      <c r="P41" s="55">
        <v>11087.3</v>
      </c>
      <c r="Q41" s="56"/>
      <c r="R41" s="55">
        <v>2647.2</v>
      </c>
      <c r="S41" s="56"/>
      <c r="T41" s="55">
        <v>659.1</v>
      </c>
      <c r="U41" s="56"/>
      <c r="V41" s="55">
        <v>106550</v>
      </c>
      <c r="W41" s="56"/>
      <c r="X41" s="55">
        <v>52458.4</v>
      </c>
      <c r="Y41" s="56"/>
    </row>
    <row r="42" spans="1:25" ht="100.5" customHeight="1">
      <c r="A42" s="14"/>
      <c r="B42" s="6" t="s">
        <v>81</v>
      </c>
      <c r="C42" s="155"/>
      <c r="D42" s="150"/>
      <c r="E42" s="55">
        <f>E30</f>
        <v>166230.7</v>
      </c>
      <c r="F42" s="56"/>
      <c r="G42" s="55">
        <f>G30</f>
        <v>74996</v>
      </c>
      <c r="H42" s="56"/>
      <c r="I42" s="55">
        <f>I30</f>
        <v>185052.6</v>
      </c>
      <c r="J42" s="56"/>
      <c r="K42" s="55">
        <f>K30</f>
        <v>412238.4</v>
      </c>
      <c r="L42" s="56"/>
      <c r="M42" s="150"/>
      <c r="N42" s="55">
        <f>N30</f>
        <v>12763</v>
      </c>
      <c r="O42" s="56"/>
      <c r="P42" s="55">
        <f>P30</f>
        <v>32492.2</v>
      </c>
      <c r="Q42" s="56"/>
      <c r="R42" s="55">
        <f>R30</f>
        <v>8108.6</v>
      </c>
      <c r="S42" s="56"/>
      <c r="T42" s="55">
        <f>T30</f>
        <v>2612</v>
      </c>
      <c r="U42" s="56"/>
      <c r="V42" s="55">
        <f>V30</f>
        <v>192890.4</v>
      </c>
      <c r="W42" s="56"/>
      <c r="X42" s="55">
        <f>X30</f>
        <v>133539.4</v>
      </c>
      <c r="Y42" s="56"/>
    </row>
    <row r="43" spans="1:25" ht="15.75">
      <c r="A43" s="27"/>
      <c r="B43" s="28" t="s">
        <v>219</v>
      </c>
      <c r="C43" s="29"/>
      <c r="D43" s="30">
        <v>5</v>
      </c>
      <c r="E43" s="57"/>
      <c r="F43" s="58"/>
      <c r="G43" s="57"/>
      <c r="H43" s="58" t="s">
        <v>137</v>
      </c>
      <c r="I43" s="57"/>
      <c r="J43" s="58" t="s">
        <v>137</v>
      </c>
      <c r="K43" s="57"/>
      <c r="L43" s="58"/>
      <c r="M43" s="30">
        <v>5</v>
      </c>
      <c r="N43" s="57"/>
      <c r="O43" s="58" t="s">
        <v>137</v>
      </c>
      <c r="P43" s="57"/>
      <c r="Q43" s="58"/>
      <c r="R43" s="57"/>
      <c r="S43" s="58"/>
      <c r="T43" s="57"/>
      <c r="U43" s="58" t="s">
        <v>137</v>
      </c>
      <c r="V43" s="57"/>
      <c r="W43" s="58"/>
      <c r="X43" s="57"/>
      <c r="Y43" s="58"/>
    </row>
    <row r="44" spans="1:25" ht="15.75">
      <c r="A44" s="27"/>
      <c r="B44" s="28" t="s">
        <v>212</v>
      </c>
      <c r="C44" s="29"/>
      <c r="D44" s="30">
        <v>3</v>
      </c>
      <c r="E44" s="57"/>
      <c r="F44" s="58" t="s">
        <v>137</v>
      </c>
      <c r="G44" s="57"/>
      <c r="H44" s="58"/>
      <c r="I44" s="57"/>
      <c r="J44" s="58"/>
      <c r="K44" s="57"/>
      <c r="L44" s="58" t="s">
        <v>137</v>
      </c>
      <c r="M44" s="30">
        <v>3</v>
      </c>
      <c r="N44" s="57"/>
      <c r="O44" s="58"/>
      <c r="P44" s="57"/>
      <c r="Q44" s="58" t="s">
        <v>137</v>
      </c>
      <c r="R44" s="57"/>
      <c r="S44" s="58" t="s">
        <v>137</v>
      </c>
      <c r="T44" s="57"/>
      <c r="U44" s="58"/>
      <c r="V44" s="57"/>
      <c r="W44" s="58"/>
      <c r="X44" s="57"/>
      <c r="Y44" s="58" t="s">
        <v>137</v>
      </c>
    </row>
    <row r="45" spans="1:25" ht="15.75">
      <c r="A45" s="27"/>
      <c r="B45" s="28" t="s">
        <v>150</v>
      </c>
      <c r="C45" s="29"/>
      <c r="D45" s="30">
        <v>0</v>
      </c>
      <c r="E45" s="57"/>
      <c r="F45" s="58"/>
      <c r="G45" s="57"/>
      <c r="H45" s="58"/>
      <c r="I45" s="57"/>
      <c r="J45" s="58"/>
      <c r="K45" s="57"/>
      <c r="L45" s="58"/>
      <c r="M45" s="30">
        <v>0</v>
      </c>
      <c r="N45" s="57"/>
      <c r="O45" s="58"/>
      <c r="P45" s="57"/>
      <c r="Q45" s="58"/>
      <c r="R45" s="57"/>
      <c r="S45" s="58"/>
      <c r="T45" s="57"/>
      <c r="U45" s="58"/>
      <c r="V45" s="57"/>
      <c r="W45" s="58" t="s">
        <v>137</v>
      </c>
      <c r="X45" s="57"/>
      <c r="Y45" s="58"/>
    </row>
    <row r="46" spans="1:26" ht="78.75">
      <c r="A46" s="38" t="s">
        <v>48</v>
      </c>
      <c r="B46" s="40" t="s">
        <v>49</v>
      </c>
      <c r="C46" s="15"/>
      <c r="D46" s="24"/>
      <c r="E46" s="53"/>
      <c r="F46" s="54">
        <v>5</v>
      </c>
      <c r="G46" s="53"/>
      <c r="H46" s="54">
        <v>5</v>
      </c>
      <c r="I46" s="53"/>
      <c r="J46" s="54">
        <v>5</v>
      </c>
      <c r="K46" s="53"/>
      <c r="L46" s="54">
        <v>5</v>
      </c>
      <c r="M46" s="24"/>
      <c r="N46" s="53"/>
      <c r="O46" s="54"/>
      <c r="P46" s="53"/>
      <c r="Q46" s="54"/>
      <c r="R46" s="53"/>
      <c r="S46" s="54"/>
      <c r="T46" s="53"/>
      <c r="U46" s="54"/>
      <c r="V46" s="53"/>
      <c r="W46" s="54"/>
      <c r="X46" s="53"/>
      <c r="Y46" s="54"/>
      <c r="Z46" s="144"/>
    </row>
    <row r="47" spans="1:25" ht="127.5" customHeight="1">
      <c r="A47" s="13" t="s">
        <v>82</v>
      </c>
      <c r="B47" s="33" t="s">
        <v>83</v>
      </c>
      <c r="C47" s="29"/>
      <c r="D47" s="30">
        <v>5</v>
      </c>
      <c r="E47" s="57" t="s">
        <v>137</v>
      </c>
      <c r="F47" s="58"/>
      <c r="G47" s="57" t="s">
        <v>137</v>
      </c>
      <c r="H47" s="58"/>
      <c r="I47" s="57" t="s">
        <v>137</v>
      </c>
      <c r="J47" s="58"/>
      <c r="K47" s="57" t="s">
        <v>137</v>
      </c>
      <c r="L47" s="58"/>
      <c r="M47" s="30"/>
      <c r="N47" s="63"/>
      <c r="O47" s="64"/>
      <c r="P47" s="63"/>
      <c r="Q47" s="64"/>
      <c r="R47" s="63"/>
      <c r="S47" s="64"/>
      <c r="T47" s="63"/>
      <c r="U47" s="64"/>
      <c r="V47" s="63"/>
      <c r="W47" s="64"/>
      <c r="X47" s="63"/>
      <c r="Y47" s="64"/>
    </row>
    <row r="48" spans="1:25" ht="47.25">
      <c r="A48" s="27"/>
      <c r="B48" s="33" t="s">
        <v>84</v>
      </c>
      <c r="C48" s="29"/>
      <c r="D48" s="30">
        <v>1</v>
      </c>
      <c r="E48" s="57"/>
      <c r="F48" s="58"/>
      <c r="G48" s="57"/>
      <c r="H48" s="58"/>
      <c r="I48" s="57"/>
      <c r="J48" s="58"/>
      <c r="K48" s="57"/>
      <c r="L48" s="58"/>
      <c r="M48" s="30"/>
      <c r="N48" s="57"/>
      <c r="O48" s="58"/>
      <c r="P48" s="57"/>
      <c r="Q48" s="58"/>
      <c r="R48" s="57"/>
      <c r="S48" s="58"/>
      <c r="T48" s="57"/>
      <c r="U48" s="58"/>
      <c r="V48" s="57"/>
      <c r="W48" s="58"/>
      <c r="X48" s="57"/>
      <c r="Y48" s="58"/>
    </row>
    <row r="49" spans="1:25" ht="31.5">
      <c r="A49" s="27"/>
      <c r="B49" s="33" t="s">
        <v>85</v>
      </c>
      <c r="C49" s="29"/>
      <c r="D49" s="30">
        <v>0</v>
      </c>
      <c r="E49" s="57"/>
      <c r="F49" s="58"/>
      <c r="G49" s="57"/>
      <c r="H49" s="58"/>
      <c r="I49" s="57"/>
      <c r="J49" s="58"/>
      <c r="K49" s="57"/>
      <c r="L49" s="58"/>
      <c r="M49" s="30"/>
      <c r="N49" s="57"/>
      <c r="O49" s="58"/>
      <c r="P49" s="57"/>
      <c r="Q49" s="58"/>
      <c r="R49" s="57"/>
      <c r="S49" s="58"/>
      <c r="T49" s="57"/>
      <c r="U49" s="58"/>
      <c r="V49" s="57"/>
      <c r="W49" s="58"/>
      <c r="X49" s="57"/>
      <c r="Y49" s="58"/>
    </row>
    <row r="50" spans="1:26" ht="31.5">
      <c r="A50" s="38" t="s">
        <v>50</v>
      </c>
      <c r="B50" s="40" t="s">
        <v>52</v>
      </c>
      <c r="C50" s="155"/>
      <c r="D50" s="150"/>
      <c r="E50" s="53"/>
      <c r="F50" s="54">
        <v>5</v>
      </c>
      <c r="G50" s="53"/>
      <c r="H50" s="54">
        <v>5</v>
      </c>
      <c r="I50" s="53"/>
      <c r="J50" s="54">
        <v>5</v>
      </c>
      <c r="K50" s="53"/>
      <c r="L50" s="54">
        <v>4</v>
      </c>
      <c r="M50" s="150"/>
      <c r="N50" s="53"/>
      <c r="O50" s="54">
        <v>5</v>
      </c>
      <c r="P50" s="53"/>
      <c r="Q50" s="54">
        <v>5</v>
      </c>
      <c r="R50" s="53"/>
      <c r="S50" s="54">
        <v>4</v>
      </c>
      <c r="T50" s="53"/>
      <c r="U50" s="54">
        <v>4</v>
      </c>
      <c r="V50" s="53"/>
      <c r="W50" s="54">
        <v>5</v>
      </c>
      <c r="X50" s="53"/>
      <c r="Y50" s="54">
        <v>3</v>
      </c>
      <c r="Z50" s="144"/>
    </row>
    <row r="51" spans="1:25" ht="244.5" customHeight="1">
      <c r="A51" s="13" t="s">
        <v>51</v>
      </c>
      <c r="B51" s="7" t="s">
        <v>86</v>
      </c>
      <c r="C51" s="155"/>
      <c r="D51" s="150"/>
      <c r="E51" s="95"/>
      <c r="F51" s="56"/>
      <c r="G51" s="95"/>
      <c r="H51" s="56"/>
      <c r="I51" s="95"/>
      <c r="J51" s="56"/>
      <c r="K51" s="55" t="s">
        <v>262</v>
      </c>
      <c r="L51" s="56"/>
      <c r="M51" s="150"/>
      <c r="N51" s="97"/>
      <c r="O51" s="98"/>
      <c r="P51" s="143"/>
      <c r="Q51" s="98"/>
      <c r="R51" s="95" t="s">
        <v>151</v>
      </c>
      <c r="S51" s="98"/>
      <c r="T51" s="95" t="s">
        <v>151</v>
      </c>
      <c r="U51" s="98"/>
      <c r="V51" s="97"/>
      <c r="W51" s="98"/>
      <c r="X51" s="95" t="s">
        <v>152</v>
      </c>
      <c r="Y51" s="98"/>
    </row>
    <row r="52" spans="1:25" ht="31.5">
      <c r="A52" s="27"/>
      <c r="B52" s="33" t="s">
        <v>53</v>
      </c>
      <c r="C52" s="29"/>
      <c r="D52" s="30">
        <v>5</v>
      </c>
      <c r="E52" s="57" t="s">
        <v>137</v>
      </c>
      <c r="F52" s="58"/>
      <c r="G52" s="57" t="s">
        <v>137</v>
      </c>
      <c r="H52" s="58"/>
      <c r="I52" s="57" t="s">
        <v>137</v>
      </c>
      <c r="J52" s="58"/>
      <c r="K52" s="57"/>
      <c r="L52" s="58"/>
      <c r="M52" s="30">
        <v>5</v>
      </c>
      <c r="N52" s="57" t="s">
        <v>137</v>
      </c>
      <c r="O52" s="58"/>
      <c r="P52" s="57" t="s">
        <v>137</v>
      </c>
      <c r="Q52" s="58"/>
      <c r="R52" s="57"/>
      <c r="S52" s="58"/>
      <c r="T52" s="57"/>
      <c r="U52" s="58"/>
      <c r="V52" s="57" t="s">
        <v>137</v>
      </c>
      <c r="W52" s="58"/>
      <c r="X52" s="57"/>
      <c r="Y52" s="58"/>
    </row>
    <row r="53" spans="1:25" ht="51" customHeight="1">
      <c r="A53" s="27"/>
      <c r="B53" s="33" t="s">
        <v>54</v>
      </c>
      <c r="C53" s="29"/>
      <c r="D53" s="30">
        <v>4</v>
      </c>
      <c r="E53" s="57"/>
      <c r="F53" s="58"/>
      <c r="G53" s="57"/>
      <c r="H53" s="58"/>
      <c r="I53" s="57"/>
      <c r="J53" s="58"/>
      <c r="K53" s="57" t="s">
        <v>137</v>
      </c>
      <c r="L53" s="58"/>
      <c r="M53" s="30">
        <v>4</v>
      </c>
      <c r="N53" s="57"/>
      <c r="O53" s="58"/>
      <c r="P53" s="57"/>
      <c r="Q53" s="58"/>
      <c r="R53" s="57" t="s">
        <v>137</v>
      </c>
      <c r="S53" s="58"/>
      <c r="T53" s="57" t="s">
        <v>137</v>
      </c>
      <c r="U53" s="58"/>
      <c r="V53" s="57"/>
      <c r="W53" s="58"/>
      <c r="X53" s="57"/>
      <c r="Y53" s="58"/>
    </row>
    <row r="54" spans="1:25" ht="47.25">
      <c r="A54" s="27"/>
      <c r="B54" s="33" t="s">
        <v>55</v>
      </c>
      <c r="C54" s="29"/>
      <c r="D54" s="30">
        <v>3</v>
      </c>
      <c r="E54" s="57"/>
      <c r="F54" s="58"/>
      <c r="G54" s="57"/>
      <c r="H54" s="58"/>
      <c r="I54" s="57"/>
      <c r="J54" s="58"/>
      <c r="K54" s="57"/>
      <c r="L54" s="58"/>
      <c r="M54" s="30">
        <v>3</v>
      </c>
      <c r="N54" s="57"/>
      <c r="O54" s="58"/>
      <c r="P54" s="57"/>
      <c r="Q54" s="58"/>
      <c r="R54" s="57"/>
      <c r="S54" s="58"/>
      <c r="T54" s="57"/>
      <c r="U54" s="58"/>
      <c r="V54" s="57"/>
      <c r="W54" s="58"/>
      <c r="X54" s="57" t="s">
        <v>137</v>
      </c>
      <c r="Y54" s="58"/>
    </row>
    <row r="55" spans="1:25" ht="63">
      <c r="A55" s="27"/>
      <c r="B55" s="33" t="s">
        <v>87</v>
      </c>
      <c r="C55" s="29"/>
      <c r="D55" s="30">
        <v>0</v>
      </c>
      <c r="E55" s="57"/>
      <c r="F55" s="58"/>
      <c r="G55" s="57"/>
      <c r="H55" s="58"/>
      <c r="I55" s="57"/>
      <c r="J55" s="58"/>
      <c r="K55" s="57"/>
      <c r="L55" s="58"/>
      <c r="M55" s="30">
        <v>0</v>
      </c>
      <c r="N55" s="57"/>
      <c r="O55" s="58"/>
      <c r="P55" s="57"/>
      <c r="Q55" s="58"/>
      <c r="R55" s="57"/>
      <c r="S55" s="58"/>
      <c r="T55" s="57"/>
      <c r="U55" s="58"/>
      <c r="V55" s="57"/>
      <c r="W55" s="58"/>
      <c r="X55" s="57"/>
      <c r="Y55" s="58"/>
    </row>
    <row r="56" spans="1:25" ht="78.75">
      <c r="A56" s="38" t="s">
        <v>213</v>
      </c>
      <c r="B56" s="40" t="s">
        <v>154</v>
      </c>
      <c r="C56" s="15"/>
      <c r="D56" s="24"/>
      <c r="E56" s="53"/>
      <c r="F56" s="54">
        <v>5</v>
      </c>
      <c r="G56" s="53"/>
      <c r="H56" s="54">
        <v>3</v>
      </c>
      <c r="I56" s="53"/>
      <c r="J56" s="54">
        <v>3</v>
      </c>
      <c r="K56" s="53"/>
      <c r="L56" s="54">
        <v>3</v>
      </c>
      <c r="M56" s="24"/>
      <c r="N56" s="53"/>
      <c r="O56" s="54">
        <v>5</v>
      </c>
      <c r="P56" s="53"/>
      <c r="Q56" s="54">
        <v>5</v>
      </c>
      <c r="R56" s="53"/>
      <c r="S56" s="54">
        <v>5</v>
      </c>
      <c r="T56" s="53"/>
      <c r="U56" s="54">
        <v>3</v>
      </c>
      <c r="V56" s="53"/>
      <c r="W56" s="54">
        <v>3</v>
      </c>
      <c r="X56" s="53"/>
      <c r="Y56" s="54">
        <v>5</v>
      </c>
    </row>
    <row r="57" spans="1:25" ht="90" customHeight="1">
      <c r="A57" s="13" t="s">
        <v>153</v>
      </c>
      <c r="B57" s="33" t="s">
        <v>155</v>
      </c>
      <c r="C57" s="29"/>
      <c r="D57" s="30">
        <v>5</v>
      </c>
      <c r="E57" s="57" t="s">
        <v>137</v>
      </c>
      <c r="F57" s="58"/>
      <c r="G57" s="57"/>
      <c r="H57" s="58"/>
      <c r="I57" s="57"/>
      <c r="J57" s="58"/>
      <c r="K57" s="57"/>
      <c r="L57" s="58"/>
      <c r="M57" s="30">
        <v>5</v>
      </c>
      <c r="N57" s="57" t="s">
        <v>137</v>
      </c>
      <c r="O57" s="58"/>
      <c r="P57" s="57" t="s">
        <v>137</v>
      </c>
      <c r="Q57" s="58"/>
      <c r="R57" s="57" t="s">
        <v>137</v>
      </c>
      <c r="S57" s="58"/>
      <c r="T57" s="57"/>
      <c r="U57" s="58"/>
      <c r="V57" s="57"/>
      <c r="W57" s="58"/>
      <c r="X57" s="57" t="s">
        <v>137</v>
      </c>
      <c r="Y57" s="58"/>
    </row>
    <row r="58" spans="1:25" ht="31.5">
      <c r="A58" s="27"/>
      <c r="B58" s="33" t="s">
        <v>156</v>
      </c>
      <c r="C58" s="29"/>
      <c r="D58" s="30">
        <v>3</v>
      </c>
      <c r="E58" s="57"/>
      <c r="F58" s="58"/>
      <c r="G58" s="57" t="s">
        <v>137</v>
      </c>
      <c r="H58" s="58"/>
      <c r="I58" s="57" t="s">
        <v>137</v>
      </c>
      <c r="J58" s="58"/>
      <c r="K58" s="57" t="s">
        <v>137</v>
      </c>
      <c r="L58" s="58"/>
      <c r="M58" s="30">
        <v>3</v>
      </c>
      <c r="N58" s="57"/>
      <c r="O58" s="58"/>
      <c r="P58" s="57"/>
      <c r="Q58" s="58"/>
      <c r="R58" s="57"/>
      <c r="S58" s="58"/>
      <c r="T58" s="57" t="s">
        <v>137</v>
      </c>
      <c r="U58" s="58"/>
      <c r="V58" s="57" t="s">
        <v>137</v>
      </c>
      <c r="W58" s="58"/>
      <c r="X58" s="57"/>
      <c r="Y58" s="58"/>
    </row>
    <row r="59" spans="1:25" ht="27.75" customHeight="1">
      <c r="A59" s="27"/>
      <c r="B59" s="33" t="s">
        <v>157</v>
      </c>
      <c r="C59" s="29"/>
      <c r="D59" s="30">
        <v>0</v>
      </c>
      <c r="E59" s="57"/>
      <c r="F59" s="58"/>
      <c r="G59" s="57"/>
      <c r="H59" s="58"/>
      <c r="I59" s="57"/>
      <c r="J59" s="58"/>
      <c r="K59" s="57"/>
      <c r="L59" s="58"/>
      <c r="M59" s="30">
        <v>0</v>
      </c>
      <c r="N59" s="57"/>
      <c r="O59" s="58"/>
      <c r="P59" s="57"/>
      <c r="Q59" s="58"/>
      <c r="R59" s="57"/>
      <c r="S59" s="58"/>
      <c r="T59" s="57"/>
      <c r="U59" s="58"/>
      <c r="V59" s="57"/>
      <c r="W59" s="58"/>
      <c r="X59" s="57"/>
      <c r="Y59" s="58"/>
    </row>
    <row r="60" spans="1:26" ht="18.75">
      <c r="A60" s="38" t="s">
        <v>214</v>
      </c>
      <c r="B60" s="42" t="s">
        <v>215</v>
      </c>
      <c r="C60" s="155" t="s">
        <v>37</v>
      </c>
      <c r="D60" s="150"/>
      <c r="E60" s="53"/>
      <c r="F60" s="54">
        <v>2</v>
      </c>
      <c r="G60" s="53"/>
      <c r="H60" s="54">
        <v>4</v>
      </c>
      <c r="I60" s="53"/>
      <c r="J60" s="54">
        <v>5</v>
      </c>
      <c r="K60" s="53"/>
      <c r="L60" s="54">
        <v>5</v>
      </c>
      <c r="M60" s="150"/>
      <c r="N60" s="53"/>
      <c r="O60" s="54">
        <v>5</v>
      </c>
      <c r="P60" s="53"/>
      <c r="Q60" s="54">
        <v>1</v>
      </c>
      <c r="R60" s="53"/>
      <c r="S60" s="54">
        <v>5</v>
      </c>
      <c r="T60" s="53"/>
      <c r="U60" s="54">
        <v>5</v>
      </c>
      <c r="V60" s="53"/>
      <c r="W60" s="54">
        <v>4</v>
      </c>
      <c r="X60" s="53"/>
      <c r="Y60" s="54">
        <v>5</v>
      </c>
      <c r="Z60" s="144"/>
    </row>
    <row r="61" spans="1:25" ht="31.5">
      <c r="A61" s="13" t="s">
        <v>56</v>
      </c>
      <c r="B61" s="7" t="s">
        <v>29</v>
      </c>
      <c r="C61" s="155"/>
      <c r="D61" s="150"/>
      <c r="E61" s="61">
        <f>E62/E63*100</f>
        <v>11.945990487279822</v>
      </c>
      <c r="F61" s="62"/>
      <c r="G61" s="61">
        <f>G62/G63*100</f>
        <v>0.59965941995375</v>
      </c>
      <c r="H61" s="62"/>
      <c r="I61" s="61">
        <f>I62/I63*100</f>
        <v>0.12879967120485944</v>
      </c>
      <c r="J61" s="62"/>
      <c r="K61" s="61">
        <f>K62/K63*100</f>
        <v>0.1777728309437957</v>
      </c>
      <c r="L61" s="62"/>
      <c r="M61" s="150"/>
      <c r="N61" s="61">
        <f>N62/N63*100</f>
        <v>0</v>
      </c>
      <c r="O61" s="67"/>
      <c r="P61" s="61">
        <f>P62/P63*100</f>
        <v>16.828226352986732</v>
      </c>
      <c r="Q61" s="67"/>
      <c r="R61" s="61">
        <f>R62/R63*100</f>
        <v>0.0613963997151207</v>
      </c>
      <c r="S61" s="67"/>
      <c r="T61" s="61">
        <f>T62/T63*100</f>
        <v>0.07533807963235017</v>
      </c>
      <c r="U61" s="67"/>
      <c r="V61" s="61">
        <f>V62/V63*100</f>
        <v>4.279157644886046</v>
      </c>
      <c r="W61" s="67"/>
      <c r="X61" s="61">
        <f>X62/X63*100</f>
        <v>0.2113749305104916</v>
      </c>
      <c r="Y61" s="67"/>
    </row>
    <row r="62" spans="1:25" ht="133.5" customHeight="1">
      <c r="A62" s="94"/>
      <c r="B62" s="6" t="s">
        <v>88</v>
      </c>
      <c r="C62" s="155"/>
      <c r="D62" s="150"/>
      <c r="E62" s="55">
        <v>20426.7</v>
      </c>
      <c r="F62" s="56"/>
      <c r="G62" s="55">
        <v>452.5</v>
      </c>
      <c r="H62" s="56"/>
      <c r="I62" s="55">
        <v>238.8</v>
      </c>
      <c r="J62" s="56"/>
      <c r="K62" s="55">
        <v>737.9</v>
      </c>
      <c r="L62" s="56"/>
      <c r="M62" s="150"/>
      <c r="N62" s="65">
        <v>0</v>
      </c>
      <c r="O62" s="66"/>
      <c r="P62" s="65">
        <v>5562.2</v>
      </c>
      <c r="Q62" s="66"/>
      <c r="R62" s="65">
        <v>5</v>
      </c>
      <c r="S62" s="66"/>
      <c r="T62" s="65">
        <v>2</v>
      </c>
      <c r="U62" s="66"/>
      <c r="V62" s="65">
        <v>10268.9</v>
      </c>
      <c r="W62" s="66"/>
      <c r="X62" s="65">
        <v>300</v>
      </c>
      <c r="Y62" s="66"/>
    </row>
    <row r="63" spans="1:25" ht="34.5">
      <c r="A63" s="14"/>
      <c r="B63" s="6" t="s">
        <v>57</v>
      </c>
      <c r="C63" s="155"/>
      <c r="D63" s="150"/>
      <c r="E63" s="55">
        <f>E31</f>
        <v>170992.1</v>
      </c>
      <c r="F63" s="56"/>
      <c r="G63" s="55">
        <f>G31</f>
        <v>75459.5</v>
      </c>
      <c r="H63" s="56"/>
      <c r="I63" s="55">
        <f>I31</f>
        <v>185404.2</v>
      </c>
      <c r="J63" s="56"/>
      <c r="K63" s="55">
        <f>K31</f>
        <v>415080.3</v>
      </c>
      <c r="L63" s="56"/>
      <c r="M63" s="150"/>
      <c r="N63" s="65">
        <f>N31</f>
        <v>16387.6</v>
      </c>
      <c r="O63" s="66"/>
      <c r="P63" s="65">
        <f>P31</f>
        <v>33052.8</v>
      </c>
      <c r="Q63" s="66"/>
      <c r="R63" s="65">
        <f>R31</f>
        <v>8143.8</v>
      </c>
      <c r="S63" s="66"/>
      <c r="T63" s="65">
        <f>T31</f>
        <v>2654.7</v>
      </c>
      <c r="U63" s="66"/>
      <c r="V63" s="65">
        <f>V31</f>
        <v>239974.8</v>
      </c>
      <c r="W63" s="66"/>
      <c r="X63" s="65">
        <f>X31</f>
        <v>141927.9</v>
      </c>
      <c r="Y63" s="66"/>
    </row>
    <row r="64" spans="1:25" ht="15.75">
      <c r="A64" s="27"/>
      <c r="B64" s="33" t="s">
        <v>167</v>
      </c>
      <c r="C64" s="29"/>
      <c r="D64" s="30">
        <v>5</v>
      </c>
      <c r="E64" s="57"/>
      <c r="F64" s="58"/>
      <c r="G64" s="57"/>
      <c r="H64" s="58"/>
      <c r="I64" s="57"/>
      <c r="J64" s="58" t="s">
        <v>137</v>
      </c>
      <c r="K64" s="57"/>
      <c r="L64" s="58" t="s">
        <v>137</v>
      </c>
      <c r="M64" s="30">
        <v>5</v>
      </c>
      <c r="N64" s="57"/>
      <c r="O64" s="58" t="s">
        <v>137</v>
      </c>
      <c r="P64" s="57"/>
      <c r="Q64" s="58"/>
      <c r="R64" s="57"/>
      <c r="S64" s="58" t="s">
        <v>137</v>
      </c>
      <c r="T64" s="57"/>
      <c r="U64" s="58" t="s">
        <v>137</v>
      </c>
      <c r="V64" s="57"/>
      <c r="W64" s="58"/>
      <c r="X64" s="57"/>
      <c r="Y64" s="58" t="s">
        <v>137</v>
      </c>
    </row>
    <row r="65" spans="1:25" ht="15.75">
      <c r="A65" s="27"/>
      <c r="B65" s="33" t="s">
        <v>168</v>
      </c>
      <c r="C65" s="29"/>
      <c r="D65" s="30">
        <v>4</v>
      </c>
      <c r="E65" s="57"/>
      <c r="F65" s="58"/>
      <c r="G65" s="57"/>
      <c r="H65" s="58" t="s">
        <v>137</v>
      </c>
      <c r="I65" s="57"/>
      <c r="J65" s="58"/>
      <c r="K65" s="57"/>
      <c r="L65" s="58"/>
      <c r="M65" s="30">
        <v>4</v>
      </c>
      <c r="N65" s="57"/>
      <c r="O65" s="58"/>
      <c r="P65" s="57"/>
      <c r="Q65" s="58"/>
      <c r="R65" s="57"/>
      <c r="S65" s="58"/>
      <c r="T65" s="57"/>
      <c r="U65" s="58"/>
      <c r="V65" s="57"/>
      <c r="W65" s="58" t="s">
        <v>137</v>
      </c>
      <c r="X65" s="57"/>
      <c r="Y65" s="58"/>
    </row>
    <row r="66" spans="1:25" ht="15.75">
      <c r="A66" s="27"/>
      <c r="B66" s="33" t="s">
        <v>169</v>
      </c>
      <c r="C66" s="29"/>
      <c r="D66" s="30">
        <v>3</v>
      </c>
      <c r="E66" s="57"/>
      <c r="F66" s="58"/>
      <c r="G66" s="57"/>
      <c r="H66" s="58"/>
      <c r="I66" s="57"/>
      <c r="J66" s="58"/>
      <c r="K66" s="57"/>
      <c r="L66" s="58"/>
      <c r="M66" s="30">
        <v>3</v>
      </c>
      <c r="N66" s="57"/>
      <c r="O66" s="58"/>
      <c r="P66" s="57"/>
      <c r="Q66" s="58"/>
      <c r="R66" s="57"/>
      <c r="S66" s="58"/>
      <c r="T66" s="57"/>
      <c r="U66" s="58"/>
      <c r="V66" s="57"/>
      <c r="W66" s="58"/>
      <c r="X66" s="57"/>
      <c r="Y66" s="58"/>
    </row>
    <row r="67" spans="1:25" ht="15.75">
      <c r="A67" s="27"/>
      <c r="B67" s="33" t="s">
        <v>170</v>
      </c>
      <c r="C67" s="29"/>
      <c r="D67" s="30">
        <v>2</v>
      </c>
      <c r="E67" s="57"/>
      <c r="F67" s="58" t="s">
        <v>137</v>
      </c>
      <c r="G67" s="57"/>
      <c r="H67" s="58"/>
      <c r="I67" s="57"/>
      <c r="J67" s="58"/>
      <c r="K67" s="57"/>
      <c r="L67" s="58"/>
      <c r="M67" s="30">
        <v>2</v>
      </c>
      <c r="N67" s="57"/>
      <c r="O67" s="58"/>
      <c r="P67" s="57"/>
      <c r="Q67" s="58"/>
      <c r="R67" s="57"/>
      <c r="S67" s="58"/>
      <c r="T67" s="57"/>
      <c r="U67" s="58"/>
      <c r="V67" s="57"/>
      <c r="W67" s="58"/>
      <c r="X67" s="57"/>
      <c r="Y67" s="58"/>
    </row>
    <row r="68" spans="1:25" ht="15.75">
      <c r="A68" s="27"/>
      <c r="B68" s="33" t="s">
        <v>171</v>
      </c>
      <c r="C68" s="29"/>
      <c r="D68" s="30">
        <v>1</v>
      </c>
      <c r="E68" s="57"/>
      <c r="F68" s="58"/>
      <c r="G68" s="57"/>
      <c r="H68" s="58"/>
      <c r="I68" s="57"/>
      <c r="J68" s="58"/>
      <c r="K68" s="57"/>
      <c r="L68" s="58"/>
      <c r="M68" s="30">
        <v>1</v>
      </c>
      <c r="N68" s="57"/>
      <c r="O68" s="58"/>
      <c r="P68" s="57"/>
      <c r="Q68" s="58" t="s">
        <v>137</v>
      </c>
      <c r="R68" s="57"/>
      <c r="S68" s="58"/>
      <c r="T68" s="57"/>
      <c r="U68" s="58"/>
      <c r="V68" s="57"/>
      <c r="W68" s="58"/>
      <c r="X68" s="57"/>
      <c r="Y68" s="58"/>
    </row>
    <row r="69" spans="1:25" ht="15.75">
      <c r="A69" s="27"/>
      <c r="B69" s="33" t="s">
        <v>172</v>
      </c>
      <c r="C69" s="29"/>
      <c r="D69" s="30">
        <v>0</v>
      </c>
      <c r="E69" s="57"/>
      <c r="F69" s="58"/>
      <c r="G69" s="57"/>
      <c r="H69" s="58"/>
      <c r="I69" s="57"/>
      <c r="J69" s="58"/>
      <c r="K69" s="57"/>
      <c r="L69" s="58"/>
      <c r="M69" s="30">
        <v>0</v>
      </c>
      <c r="N69" s="57"/>
      <c r="O69" s="58"/>
      <c r="P69" s="57"/>
      <c r="Q69" s="58"/>
      <c r="R69" s="57"/>
      <c r="S69" s="58"/>
      <c r="T69" s="57"/>
      <c r="U69" s="58"/>
      <c r="V69" s="57"/>
      <c r="W69" s="58"/>
      <c r="X69" s="57"/>
      <c r="Y69" s="58"/>
    </row>
    <row r="70" spans="1:26" ht="126">
      <c r="A70" s="38" t="s">
        <v>216</v>
      </c>
      <c r="B70" s="40" t="s">
        <v>271</v>
      </c>
      <c r="C70" s="8" t="s">
        <v>30</v>
      </c>
      <c r="D70" s="26"/>
      <c r="E70" s="53"/>
      <c r="F70" s="54">
        <v>5</v>
      </c>
      <c r="G70" s="53"/>
      <c r="H70" s="54">
        <v>3</v>
      </c>
      <c r="I70" s="53"/>
      <c r="J70" s="54">
        <v>3</v>
      </c>
      <c r="K70" s="53"/>
      <c r="L70" s="54">
        <v>5</v>
      </c>
      <c r="M70" s="26"/>
      <c r="N70" s="53"/>
      <c r="O70" s="54">
        <v>5</v>
      </c>
      <c r="P70" s="53"/>
      <c r="Q70" s="54">
        <v>3</v>
      </c>
      <c r="R70" s="53"/>
      <c r="S70" s="54">
        <v>0</v>
      </c>
      <c r="T70" s="53"/>
      <c r="U70" s="54">
        <v>0</v>
      </c>
      <c r="V70" s="53"/>
      <c r="W70" s="54">
        <v>0</v>
      </c>
      <c r="X70" s="53"/>
      <c r="Y70" s="54">
        <v>5</v>
      </c>
      <c r="Z70" s="144"/>
    </row>
    <row r="71" spans="1:25" ht="130.5" customHeight="1">
      <c r="A71" s="31" t="s">
        <v>161</v>
      </c>
      <c r="B71" s="33" t="s">
        <v>158</v>
      </c>
      <c r="C71" s="29"/>
      <c r="D71" s="30">
        <v>5</v>
      </c>
      <c r="E71" s="57" t="s">
        <v>137</v>
      </c>
      <c r="F71" s="58"/>
      <c r="G71" s="57"/>
      <c r="H71" s="58"/>
      <c r="I71" s="57"/>
      <c r="J71" s="58"/>
      <c r="K71" s="57" t="s">
        <v>137</v>
      </c>
      <c r="L71" s="58"/>
      <c r="M71" s="30">
        <v>5</v>
      </c>
      <c r="N71" s="57" t="s">
        <v>137</v>
      </c>
      <c r="O71" s="58"/>
      <c r="P71" s="57"/>
      <c r="Q71" s="58"/>
      <c r="R71" s="57"/>
      <c r="S71" s="58"/>
      <c r="T71" s="57"/>
      <c r="U71" s="58"/>
      <c r="V71" s="57"/>
      <c r="W71" s="58"/>
      <c r="X71" s="57" t="s">
        <v>137</v>
      </c>
      <c r="Y71" s="58"/>
    </row>
    <row r="72" spans="1:25" ht="57.75" customHeight="1">
      <c r="A72" s="27"/>
      <c r="B72" s="33" t="s">
        <v>159</v>
      </c>
      <c r="C72" s="29"/>
      <c r="D72" s="30">
        <v>3</v>
      </c>
      <c r="E72" s="57"/>
      <c r="F72" s="58"/>
      <c r="G72" s="57" t="s">
        <v>137</v>
      </c>
      <c r="H72" s="58"/>
      <c r="I72" s="57" t="s">
        <v>137</v>
      </c>
      <c r="J72" s="58"/>
      <c r="K72" s="57"/>
      <c r="L72" s="58"/>
      <c r="M72" s="30">
        <v>3</v>
      </c>
      <c r="N72" s="57"/>
      <c r="O72" s="58"/>
      <c r="P72" s="57" t="s">
        <v>137</v>
      </c>
      <c r="Q72" s="58"/>
      <c r="R72" s="57"/>
      <c r="S72" s="58"/>
      <c r="T72" s="57"/>
      <c r="U72" s="58"/>
      <c r="V72" s="57"/>
      <c r="W72" s="58"/>
      <c r="X72" s="57"/>
      <c r="Y72" s="58"/>
    </row>
    <row r="73" spans="1:25" ht="57.75" customHeight="1" thickBot="1">
      <c r="A73" s="34"/>
      <c r="B73" s="48" t="s">
        <v>160</v>
      </c>
      <c r="C73" s="36"/>
      <c r="D73" s="37">
        <v>0</v>
      </c>
      <c r="E73" s="59"/>
      <c r="F73" s="60"/>
      <c r="G73" s="59"/>
      <c r="H73" s="60"/>
      <c r="I73" s="59"/>
      <c r="J73" s="60"/>
      <c r="K73" s="59"/>
      <c r="L73" s="60"/>
      <c r="M73" s="37">
        <v>0</v>
      </c>
      <c r="N73" s="59"/>
      <c r="O73" s="60"/>
      <c r="P73" s="59"/>
      <c r="Q73" s="60"/>
      <c r="R73" s="59" t="s">
        <v>137</v>
      </c>
      <c r="S73" s="60"/>
      <c r="T73" s="59" t="s">
        <v>137</v>
      </c>
      <c r="U73" s="60"/>
      <c r="V73" s="59" t="s">
        <v>137</v>
      </c>
      <c r="W73" s="60"/>
      <c r="X73" s="59"/>
      <c r="Y73" s="60"/>
    </row>
    <row r="74" spans="1:25" s="96" customFormat="1" ht="48.75" customHeight="1">
      <c r="A74" s="173" t="s">
        <v>89</v>
      </c>
      <c r="B74" s="174"/>
      <c r="C74" s="175"/>
      <c r="D74" s="44">
        <v>15</v>
      </c>
      <c r="E74" s="51"/>
      <c r="F74" s="52">
        <f>F75+F78+F83</f>
        <v>15</v>
      </c>
      <c r="G74" s="51"/>
      <c r="H74" s="52">
        <f>H75+H78+H83</f>
        <v>15</v>
      </c>
      <c r="I74" s="51"/>
      <c r="J74" s="52">
        <f>J75+J78+J83</f>
        <v>15</v>
      </c>
      <c r="K74" s="51"/>
      <c r="L74" s="52">
        <f>L75+L78+L83</f>
        <v>15</v>
      </c>
      <c r="M74" s="44">
        <v>15</v>
      </c>
      <c r="N74" s="51"/>
      <c r="O74" s="52">
        <f>O75+O78+O83</f>
        <v>15</v>
      </c>
      <c r="P74" s="51"/>
      <c r="Q74" s="52">
        <f>Q75+Q78+Q83</f>
        <v>15</v>
      </c>
      <c r="R74" s="51"/>
      <c r="S74" s="52">
        <f>S75+S78+S83</f>
        <v>15</v>
      </c>
      <c r="T74" s="51"/>
      <c r="U74" s="52">
        <f>U75+U78+U83</f>
        <v>15</v>
      </c>
      <c r="V74" s="51"/>
      <c r="W74" s="52">
        <f>W75+W78+W83</f>
        <v>15</v>
      </c>
      <c r="X74" s="51"/>
      <c r="Y74" s="52">
        <f>Y75+Y78+Y83</f>
        <v>15</v>
      </c>
    </row>
    <row r="75" spans="1:26" ht="150.75" customHeight="1">
      <c r="A75" s="38" t="s">
        <v>58</v>
      </c>
      <c r="B75" s="40" t="s">
        <v>165</v>
      </c>
      <c r="C75" s="8"/>
      <c r="D75" s="26"/>
      <c r="E75" s="53"/>
      <c r="F75" s="54">
        <v>5</v>
      </c>
      <c r="G75" s="53"/>
      <c r="H75" s="54">
        <v>5</v>
      </c>
      <c r="I75" s="53"/>
      <c r="J75" s="54">
        <v>5</v>
      </c>
      <c r="K75" s="53"/>
      <c r="L75" s="54">
        <v>5</v>
      </c>
      <c r="M75" s="26"/>
      <c r="N75" s="53"/>
      <c r="O75" s="54">
        <v>5</v>
      </c>
      <c r="P75" s="53"/>
      <c r="Q75" s="54">
        <v>5</v>
      </c>
      <c r="R75" s="53"/>
      <c r="S75" s="54">
        <v>5</v>
      </c>
      <c r="T75" s="53"/>
      <c r="U75" s="54">
        <v>5</v>
      </c>
      <c r="V75" s="53"/>
      <c r="W75" s="54">
        <v>5</v>
      </c>
      <c r="X75" s="53"/>
      <c r="Y75" s="54">
        <v>5</v>
      </c>
      <c r="Z75" s="144"/>
    </row>
    <row r="76" spans="1:25" ht="145.5" customHeight="1">
      <c r="A76" s="31" t="s">
        <v>163</v>
      </c>
      <c r="B76" s="33" t="s">
        <v>166</v>
      </c>
      <c r="C76" s="29"/>
      <c r="D76" s="30">
        <v>5</v>
      </c>
      <c r="E76" s="57" t="s">
        <v>137</v>
      </c>
      <c r="F76" s="58"/>
      <c r="G76" s="57" t="s">
        <v>137</v>
      </c>
      <c r="H76" s="58"/>
      <c r="I76" s="57" t="s">
        <v>137</v>
      </c>
      <c r="J76" s="58"/>
      <c r="K76" s="57" t="s">
        <v>137</v>
      </c>
      <c r="L76" s="58"/>
      <c r="M76" s="30">
        <v>5</v>
      </c>
      <c r="N76" s="57" t="s">
        <v>137</v>
      </c>
      <c r="O76" s="58"/>
      <c r="P76" s="57" t="s">
        <v>137</v>
      </c>
      <c r="Q76" s="58"/>
      <c r="R76" s="57" t="s">
        <v>137</v>
      </c>
      <c r="S76" s="58"/>
      <c r="T76" s="57" t="s">
        <v>137</v>
      </c>
      <c r="U76" s="58"/>
      <c r="V76" s="57" t="s">
        <v>137</v>
      </c>
      <c r="W76" s="58"/>
      <c r="X76" s="57" t="s">
        <v>137</v>
      </c>
      <c r="Y76" s="58"/>
    </row>
    <row r="77" spans="1:25" ht="47.25">
      <c r="A77" s="27"/>
      <c r="B77" s="33" t="s">
        <v>164</v>
      </c>
      <c r="C77" s="29"/>
      <c r="D77" s="30">
        <v>0</v>
      </c>
      <c r="E77" s="57"/>
      <c r="F77" s="58"/>
      <c r="G77" s="57"/>
      <c r="H77" s="58"/>
      <c r="I77" s="57"/>
      <c r="J77" s="58"/>
      <c r="K77" s="57"/>
      <c r="L77" s="58"/>
      <c r="M77" s="30">
        <v>0</v>
      </c>
      <c r="N77" s="57"/>
      <c r="O77" s="58"/>
      <c r="P77" s="57"/>
      <c r="Q77" s="58"/>
      <c r="R77" s="57"/>
      <c r="S77" s="58"/>
      <c r="T77" s="57"/>
      <c r="U77" s="58"/>
      <c r="V77" s="57"/>
      <c r="W77" s="58"/>
      <c r="X77" s="57"/>
      <c r="Y77" s="58"/>
    </row>
    <row r="78" spans="1:26" ht="18.75">
      <c r="A78" s="38" t="s">
        <v>162</v>
      </c>
      <c r="B78" s="43" t="s">
        <v>222</v>
      </c>
      <c r="C78" s="8" t="s">
        <v>59</v>
      </c>
      <c r="D78" s="151"/>
      <c r="E78" s="53"/>
      <c r="F78" s="54">
        <v>5</v>
      </c>
      <c r="G78" s="53"/>
      <c r="H78" s="54">
        <v>5</v>
      </c>
      <c r="I78" s="53"/>
      <c r="J78" s="54">
        <v>5</v>
      </c>
      <c r="K78" s="53"/>
      <c r="L78" s="54">
        <v>5</v>
      </c>
      <c r="M78" s="151"/>
      <c r="N78" s="53"/>
      <c r="O78" s="54">
        <v>5</v>
      </c>
      <c r="P78" s="53"/>
      <c r="Q78" s="54">
        <v>5</v>
      </c>
      <c r="R78" s="53"/>
      <c r="S78" s="54">
        <v>5</v>
      </c>
      <c r="T78" s="53"/>
      <c r="U78" s="54">
        <v>5</v>
      </c>
      <c r="V78" s="53"/>
      <c r="W78" s="54">
        <v>5</v>
      </c>
      <c r="X78" s="53"/>
      <c r="Y78" s="54">
        <v>5</v>
      </c>
      <c r="Z78" s="144"/>
    </row>
    <row r="79" spans="1:25" ht="63">
      <c r="A79" s="13" t="s">
        <v>218</v>
      </c>
      <c r="B79" s="18" t="s">
        <v>29</v>
      </c>
      <c r="C79" s="10" t="s">
        <v>60</v>
      </c>
      <c r="D79" s="151"/>
      <c r="E79" s="55"/>
      <c r="F79" s="56"/>
      <c r="G79" s="55"/>
      <c r="H79" s="56"/>
      <c r="I79" s="55"/>
      <c r="J79" s="56"/>
      <c r="K79" s="55"/>
      <c r="L79" s="56"/>
      <c r="M79" s="151"/>
      <c r="N79" s="55"/>
      <c r="O79" s="56"/>
      <c r="P79" s="55"/>
      <c r="Q79" s="56"/>
      <c r="R79" s="55"/>
      <c r="S79" s="56"/>
      <c r="T79" s="55"/>
      <c r="U79" s="56"/>
      <c r="V79" s="55"/>
      <c r="W79" s="56"/>
      <c r="X79" s="55"/>
      <c r="Y79" s="56"/>
    </row>
    <row r="80" spans="1:25" ht="97.5">
      <c r="A80" s="14"/>
      <c r="B80" s="6" t="s">
        <v>217</v>
      </c>
      <c r="C80" s="17"/>
      <c r="D80" s="150"/>
      <c r="E80" s="55">
        <v>0</v>
      </c>
      <c r="F80" s="56"/>
      <c r="G80" s="55">
        <v>0</v>
      </c>
      <c r="H80" s="56"/>
      <c r="I80" s="55">
        <v>0</v>
      </c>
      <c r="J80" s="56"/>
      <c r="K80" s="55">
        <v>0</v>
      </c>
      <c r="L80" s="56"/>
      <c r="M80" s="150"/>
      <c r="N80" s="55">
        <v>0</v>
      </c>
      <c r="O80" s="56"/>
      <c r="P80" s="55">
        <v>0</v>
      </c>
      <c r="Q80" s="56"/>
      <c r="R80" s="55">
        <v>0</v>
      </c>
      <c r="S80" s="56"/>
      <c r="T80" s="55">
        <v>0</v>
      </c>
      <c r="U80" s="56"/>
      <c r="V80" s="55">
        <v>0</v>
      </c>
      <c r="W80" s="56"/>
      <c r="X80" s="55">
        <v>0</v>
      </c>
      <c r="Y80" s="56"/>
    </row>
    <row r="81" spans="1:25" ht="15.75">
      <c r="A81" s="27"/>
      <c r="B81" s="33" t="s">
        <v>223</v>
      </c>
      <c r="C81" s="29"/>
      <c r="D81" s="30">
        <v>5</v>
      </c>
      <c r="E81" s="57"/>
      <c r="F81" s="58" t="s">
        <v>137</v>
      </c>
      <c r="G81" s="57"/>
      <c r="H81" s="58" t="s">
        <v>137</v>
      </c>
      <c r="I81" s="57"/>
      <c r="J81" s="58" t="s">
        <v>137</v>
      </c>
      <c r="K81" s="57"/>
      <c r="L81" s="58" t="s">
        <v>137</v>
      </c>
      <c r="M81" s="30">
        <v>5</v>
      </c>
      <c r="N81" s="57"/>
      <c r="O81" s="58" t="s">
        <v>137</v>
      </c>
      <c r="P81" s="57"/>
      <c r="Q81" s="58" t="s">
        <v>137</v>
      </c>
      <c r="R81" s="57"/>
      <c r="S81" s="58" t="s">
        <v>137</v>
      </c>
      <c r="T81" s="57"/>
      <c r="U81" s="58" t="s">
        <v>137</v>
      </c>
      <c r="V81" s="57"/>
      <c r="W81" s="58" t="s">
        <v>137</v>
      </c>
      <c r="X81" s="57"/>
      <c r="Y81" s="58" t="s">
        <v>137</v>
      </c>
    </row>
    <row r="82" spans="1:25" ht="15.75">
      <c r="A82" s="27"/>
      <c r="B82" s="33" t="s">
        <v>224</v>
      </c>
      <c r="C82" s="29"/>
      <c r="D82" s="30">
        <v>0</v>
      </c>
      <c r="E82" s="57"/>
      <c r="F82" s="58"/>
      <c r="G82" s="57"/>
      <c r="H82" s="58"/>
      <c r="I82" s="57"/>
      <c r="J82" s="58"/>
      <c r="K82" s="57"/>
      <c r="L82" s="58"/>
      <c r="M82" s="30">
        <v>0</v>
      </c>
      <c r="N82" s="57"/>
      <c r="O82" s="58"/>
      <c r="P82" s="57"/>
      <c r="Q82" s="58"/>
      <c r="R82" s="57"/>
      <c r="S82" s="58"/>
      <c r="T82" s="57"/>
      <c r="U82" s="58"/>
      <c r="V82" s="57"/>
      <c r="W82" s="58"/>
      <c r="X82" s="57"/>
      <c r="Y82" s="58"/>
    </row>
    <row r="83" spans="1:26" ht="18.75">
      <c r="A83" s="38" t="s">
        <v>220</v>
      </c>
      <c r="B83" s="43" t="s">
        <v>221</v>
      </c>
      <c r="C83" s="8" t="s">
        <v>59</v>
      </c>
      <c r="D83" s="151"/>
      <c r="E83" s="53"/>
      <c r="F83" s="54">
        <v>5</v>
      </c>
      <c r="G83" s="53"/>
      <c r="H83" s="54">
        <v>5</v>
      </c>
      <c r="I83" s="53"/>
      <c r="J83" s="54">
        <v>5</v>
      </c>
      <c r="K83" s="53"/>
      <c r="L83" s="54">
        <v>5</v>
      </c>
      <c r="M83" s="151"/>
      <c r="N83" s="53"/>
      <c r="O83" s="54">
        <v>5</v>
      </c>
      <c r="P83" s="53"/>
      <c r="Q83" s="54">
        <v>5</v>
      </c>
      <c r="R83" s="53"/>
      <c r="S83" s="54">
        <v>5</v>
      </c>
      <c r="T83" s="53"/>
      <c r="U83" s="54">
        <v>5</v>
      </c>
      <c r="V83" s="53"/>
      <c r="W83" s="54">
        <v>5</v>
      </c>
      <c r="X83" s="53"/>
      <c r="Y83" s="54">
        <v>5</v>
      </c>
      <c r="Z83" s="144"/>
    </row>
    <row r="84" spans="1:25" ht="81" customHeight="1">
      <c r="A84" s="13" t="s">
        <v>0</v>
      </c>
      <c r="B84" s="18" t="s">
        <v>29</v>
      </c>
      <c r="C84" s="10" t="s">
        <v>60</v>
      </c>
      <c r="D84" s="151"/>
      <c r="E84" s="55"/>
      <c r="F84" s="56"/>
      <c r="G84" s="55"/>
      <c r="H84" s="56"/>
      <c r="I84" s="55"/>
      <c r="J84" s="56"/>
      <c r="K84" s="55"/>
      <c r="L84" s="56"/>
      <c r="M84" s="151"/>
      <c r="N84" s="55"/>
      <c r="O84" s="56"/>
      <c r="P84" s="55"/>
      <c r="Q84" s="56"/>
      <c r="R84" s="55"/>
      <c r="S84" s="56"/>
      <c r="T84" s="55"/>
      <c r="U84" s="56"/>
      <c r="V84" s="55"/>
      <c r="W84" s="56"/>
      <c r="X84" s="55"/>
      <c r="Y84" s="56"/>
    </row>
    <row r="85" spans="1:25" ht="97.5">
      <c r="A85" s="93"/>
      <c r="B85" s="6" t="s">
        <v>1</v>
      </c>
      <c r="C85" s="17"/>
      <c r="D85" s="150"/>
      <c r="E85" s="55">
        <v>0</v>
      </c>
      <c r="F85" s="56"/>
      <c r="G85" s="55">
        <v>0</v>
      </c>
      <c r="H85" s="56"/>
      <c r="I85" s="55">
        <v>0</v>
      </c>
      <c r="J85" s="56"/>
      <c r="K85" s="55">
        <v>0</v>
      </c>
      <c r="L85" s="56"/>
      <c r="M85" s="150"/>
      <c r="N85" s="55">
        <v>0</v>
      </c>
      <c r="O85" s="56"/>
      <c r="P85" s="55">
        <v>0</v>
      </c>
      <c r="Q85" s="56"/>
      <c r="R85" s="55">
        <v>0</v>
      </c>
      <c r="S85" s="56"/>
      <c r="T85" s="55">
        <v>0</v>
      </c>
      <c r="U85" s="56"/>
      <c r="V85" s="55">
        <v>0</v>
      </c>
      <c r="W85" s="56"/>
      <c r="X85" s="55">
        <v>0</v>
      </c>
      <c r="Y85" s="56"/>
    </row>
    <row r="86" spans="1:25" ht="15.75">
      <c r="A86" s="27"/>
      <c r="B86" s="33" t="s">
        <v>61</v>
      </c>
      <c r="C86" s="29"/>
      <c r="D86" s="30">
        <v>5</v>
      </c>
      <c r="E86" s="57"/>
      <c r="F86" s="58" t="s">
        <v>137</v>
      </c>
      <c r="G86" s="57"/>
      <c r="H86" s="58" t="s">
        <v>137</v>
      </c>
      <c r="I86" s="57"/>
      <c r="J86" s="58" t="s">
        <v>137</v>
      </c>
      <c r="K86" s="57"/>
      <c r="L86" s="58" t="s">
        <v>137</v>
      </c>
      <c r="M86" s="30">
        <v>5</v>
      </c>
      <c r="N86" s="57"/>
      <c r="O86" s="58" t="s">
        <v>137</v>
      </c>
      <c r="P86" s="57"/>
      <c r="Q86" s="58" t="s">
        <v>137</v>
      </c>
      <c r="R86" s="57"/>
      <c r="S86" s="58" t="s">
        <v>137</v>
      </c>
      <c r="T86" s="57"/>
      <c r="U86" s="58" t="s">
        <v>137</v>
      </c>
      <c r="V86" s="57"/>
      <c r="W86" s="58" t="s">
        <v>137</v>
      </c>
      <c r="X86" s="57"/>
      <c r="Y86" s="58" t="s">
        <v>137</v>
      </c>
    </row>
    <row r="87" spans="1:25" ht="16.5" thickBot="1">
      <c r="A87" s="27"/>
      <c r="B87" s="33" t="s">
        <v>62</v>
      </c>
      <c r="C87" s="29"/>
      <c r="D87" s="30">
        <v>0</v>
      </c>
      <c r="E87" s="57"/>
      <c r="F87" s="58"/>
      <c r="G87" s="57"/>
      <c r="H87" s="58"/>
      <c r="I87" s="57"/>
      <c r="J87" s="58"/>
      <c r="K87" s="57"/>
      <c r="L87" s="58"/>
      <c r="M87" s="30">
        <v>0</v>
      </c>
      <c r="N87" s="57"/>
      <c r="O87" s="58"/>
      <c r="P87" s="57"/>
      <c r="Q87" s="58"/>
      <c r="R87" s="57"/>
      <c r="S87" s="58"/>
      <c r="T87" s="57"/>
      <c r="U87" s="58"/>
      <c r="V87" s="57"/>
      <c r="W87" s="58"/>
      <c r="X87" s="57"/>
      <c r="Y87" s="58"/>
    </row>
    <row r="88" spans="1:25" s="96" customFormat="1" ht="37.5" customHeight="1">
      <c r="A88" s="170" t="s">
        <v>63</v>
      </c>
      <c r="B88" s="171"/>
      <c r="C88" s="172"/>
      <c r="D88" s="44">
        <v>15</v>
      </c>
      <c r="E88" s="51"/>
      <c r="F88" s="52">
        <f>F89+F93+F97</f>
        <v>10</v>
      </c>
      <c r="G88" s="51"/>
      <c r="H88" s="52">
        <f>H89+H93+H97</f>
        <v>10</v>
      </c>
      <c r="I88" s="51"/>
      <c r="J88" s="52">
        <f>J89+J93+J97</f>
        <v>10</v>
      </c>
      <c r="K88" s="51"/>
      <c r="L88" s="52">
        <f>L89+L93+L97</f>
        <v>10</v>
      </c>
      <c r="M88" s="44">
        <v>15</v>
      </c>
      <c r="N88" s="51"/>
      <c r="O88" s="52">
        <f>O89+O93+O97</f>
        <v>15</v>
      </c>
      <c r="P88" s="51"/>
      <c r="Q88" s="52">
        <f>Q89+Q93+Q97</f>
        <v>10</v>
      </c>
      <c r="R88" s="51"/>
      <c r="S88" s="52">
        <f>S89+S93+S97</f>
        <v>10</v>
      </c>
      <c r="T88" s="51"/>
      <c r="U88" s="52">
        <f>U89+U93+U97</f>
        <v>10</v>
      </c>
      <c r="V88" s="51"/>
      <c r="W88" s="52">
        <f>W89+W93+W97</f>
        <v>10</v>
      </c>
      <c r="X88" s="51"/>
      <c r="Y88" s="52">
        <f>Y89+Y93+Y97</f>
        <v>10</v>
      </c>
    </row>
    <row r="89" spans="1:26" ht="47.25">
      <c r="A89" s="38" t="s">
        <v>225</v>
      </c>
      <c r="B89" s="40" t="s">
        <v>2</v>
      </c>
      <c r="C89" s="155"/>
      <c r="D89" s="150"/>
      <c r="E89" s="53"/>
      <c r="F89" s="54">
        <v>5</v>
      </c>
      <c r="G89" s="53"/>
      <c r="H89" s="54">
        <v>5</v>
      </c>
      <c r="I89" s="53"/>
      <c r="J89" s="54">
        <v>5</v>
      </c>
      <c r="K89" s="53"/>
      <c r="L89" s="54">
        <v>5</v>
      </c>
      <c r="M89" s="150"/>
      <c r="N89" s="53"/>
      <c r="O89" s="54">
        <v>5</v>
      </c>
      <c r="P89" s="53"/>
      <c r="Q89" s="54">
        <v>5</v>
      </c>
      <c r="R89" s="53"/>
      <c r="S89" s="54">
        <v>5</v>
      </c>
      <c r="T89" s="53"/>
      <c r="U89" s="54">
        <v>5</v>
      </c>
      <c r="V89" s="53"/>
      <c r="W89" s="54">
        <v>5</v>
      </c>
      <c r="X89" s="53"/>
      <c r="Y89" s="54">
        <v>5</v>
      </c>
      <c r="Z89" s="144"/>
    </row>
    <row r="90" spans="1:25" ht="68.25" customHeight="1">
      <c r="A90" s="93" t="s">
        <v>3</v>
      </c>
      <c r="B90" s="7"/>
      <c r="C90" s="155"/>
      <c r="D90" s="150"/>
      <c r="E90" s="55"/>
      <c r="F90" s="56"/>
      <c r="G90" s="55"/>
      <c r="H90" s="56"/>
      <c r="I90" s="55"/>
      <c r="J90" s="56"/>
      <c r="K90" s="55"/>
      <c r="L90" s="56"/>
      <c r="M90" s="150"/>
      <c r="N90" s="55"/>
      <c r="O90" s="56"/>
      <c r="P90" s="55"/>
      <c r="Q90" s="56"/>
      <c r="R90" s="55"/>
      <c r="S90" s="56"/>
      <c r="T90" s="55"/>
      <c r="U90" s="56"/>
      <c r="V90" s="55"/>
      <c r="W90" s="56"/>
      <c r="X90" s="55"/>
      <c r="Y90" s="56"/>
    </row>
    <row r="91" spans="1:25" ht="47.25">
      <c r="A91" s="31"/>
      <c r="B91" s="33" t="s">
        <v>64</v>
      </c>
      <c r="C91" s="29"/>
      <c r="D91" s="30">
        <v>5</v>
      </c>
      <c r="E91" s="57" t="s">
        <v>137</v>
      </c>
      <c r="F91" s="58"/>
      <c r="G91" s="57" t="s">
        <v>137</v>
      </c>
      <c r="H91" s="58"/>
      <c r="I91" s="57" t="s">
        <v>137</v>
      </c>
      <c r="J91" s="58"/>
      <c r="K91" s="57" t="s">
        <v>137</v>
      </c>
      <c r="L91" s="58"/>
      <c r="M91" s="30">
        <v>5</v>
      </c>
      <c r="N91" s="57" t="s">
        <v>137</v>
      </c>
      <c r="O91" s="58"/>
      <c r="P91" s="57" t="s">
        <v>137</v>
      </c>
      <c r="Q91" s="58"/>
      <c r="R91" s="57" t="s">
        <v>137</v>
      </c>
      <c r="S91" s="58"/>
      <c r="T91" s="57" t="s">
        <v>137</v>
      </c>
      <c r="U91" s="58"/>
      <c r="V91" s="57" t="s">
        <v>137</v>
      </c>
      <c r="W91" s="58"/>
      <c r="X91" s="57" t="s">
        <v>137</v>
      </c>
      <c r="Y91" s="58"/>
    </row>
    <row r="92" spans="1:25" ht="47.25">
      <c r="A92" s="27"/>
      <c r="B92" s="33" t="s">
        <v>65</v>
      </c>
      <c r="C92" s="29"/>
      <c r="D92" s="30">
        <v>0</v>
      </c>
      <c r="E92" s="57"/>
      <c r="F92" s="58"/>
      <c r="G92" s="57"/>
      <c r="H92" s="58"/>
      <c r="I92" s="57"/>
      <c r="J92" s="58"/>
      <c r="K92" s="57"/>
      <c r="L92" s="58"/>
      <c r="M92" s="30">
        <v>0</v>
      </c>
      <c r="N92" s="57"/>
      <c r="O92" s="58"/>
      <c r="P92" s="57"/>
      <c r="Q92" s="58"/>
      <c r="R92" s="57"/>
      <c r="S92" s="58"/>
      <c r="T92" s="57"/>
      <c r="U92" s="58"/>
      <c r="V92" s="57"/>
      <c r="W92" s="58"/>
      <c r="X92" s="57"/>
      <c r="Y92" s="58"/>
    </row>
    <row r="93" spans="1:26" ht="76.5" customHeight="1">
      <c r="A93" s="38" t="s">
        <v>226</v>
      </c>
      <c r="B93" s="40" t="s">
        <v>227</v>
      </c>
      <c r="C93" s="155"/>
      <c r="D93" s="150"/>
      <c r="E93" s="53"/>
      <c r="F93" s="54">
        <v>0</v>
      </c>
      <c r="G93" s="53"/>
      <c r="H93" s="54">
        <v>0</v>
      </c>
      <c r="I93" s="53"/>
      <c r="J93" s="54">
        <v>0</v>
      </c>
      <c r="K93" s="53"/>
      <c r="L93" s="54">
        <v>0</v>
      </c>
      <c r="M93" s="150"/>
      <c r="N93" s="53"/>
      <c r="O93" s="54">
        <v>5</v>
      </c>
      <c r="P93" s="53"/>
      <c r="Q93" s="54">
        <v>0</v>
      </c>
      <c r="R93" s="53"/>
      <c r="S93" s="54">
        <v>0</v>
      </c>
      <c r="T93" s="53"/>
      <c r="U93" s="54">
        <v>0</v>
      </c>
      <c r="V93" s="53"/>
      <c r="W93" s="54">
        <v>0</v>
      </c>
      <c r="X93" s="53"/>
      <c r="Y93" s="54">
        <v>0</v>
      </c>
      <c r="Z93" s="144"/>
    </row>
    <row r="94" spans="1:25" ht="63">
      <c r="A94" s="13" t="s">
        <v>229</v>
      </c>
      <c r="B94" s="7"/>
      <c r="C94" s="155"/>
      <c r="D94" s="150"/>
      <c r="E94" s="55"/>
      <c r="F94" s="56"/>
      <c r="G94" s="55"/>
      <c r="H94" s="56"/>
      <c r="I94" s="55"/>
      <c r="J94" s="56"/>
      <c r="K94" s="55"/>
      <c r="L94" s="56"/>
      <c r="M94" s="150"/>
      <c r="N94" s="65"/>
      <c r="O94" s="66"/>
      <c r="P94" s="65"/>
      <c r="Q94" s="66"/>
      <c r="R94" s="65"/>
      <c r="S94" s="66"/>
      <c r="T94" s="65"/>
      <c r="U94" s="66"/>
      <c r="V94" s="65"/>
      <c r="W94" s="66"/>
      <c r="X94" s="65"/>
      <c r="Y94" s="66"/>
    </row>
    <row r="95" spans="1:25" ht="47.25">
      <c r="A95" s="27"/>
      <c r="B95" s="33" t="s">
        <v>230</v>
      </c>
      <c r="C95" s="29"/>
      <c r="D95" s="30">
        <v>5</v>
      </c>
      <c r="E95" s="57"/>
      <c r="F95" s="58"/>
      <c r="G95" s="57"/>
      <c r="H95" s="58"/>
      <c r="I95" s="57"/>
      <c r="J95" s="58"/>
      <c r="K95" s="57"/>
      <c r="L95" s="58"/>
      <c r="M95" s="30"/>
      <c r="N95" s="57"/>
      <c r="O95" s="58" t="s">
        <v>137</v>
      </c>
      <c r="P95" s="57"/>
      <c r="Q95" s="58"/>
      <c r="R95" s="57"/>
      <c r="S95" s="58"/>
      <c r="T95" s="57"/>
      <c r="U95" s="58"/>
      <c r="V95" s="57"/>
      <c r="W95" s="58"/>
      <c r="X95" s="57"/>
      <c r="Y95" s="58"/>
    </row>
    <row r="96" spans="1:25" ht="47.25">
      <c r="A96" s="27"/>
      <c r="B96" s="112" t="s">
        <v>228</v>
      </c>
      <c r="C96" s="32"/>
      <c r="D96" s="19">
        <v>0</v>
      </c>
      <c r="E96" s="113"/>
      <c r="F96" s="114" t="s">
        <v>137</v>
      </c>
      <c r="G96" s="113"/>
      <c r="H96" s="114" t="s">
        <v>137</v>
      </c>
      <c r="I96" s="113"/>
      <c r="J96" s="114" t="s">
        <v>137</v>
      </c>
      <c r="K96" s="113"/>
      <c r="L96" s="114" t="s">
        <v>137</v>
      </c>
      <c r="M96" s="19"/>
      <c r="N96" s="113"/>
      <c r="O96" s="114"/>
      <c r="P96" s="113"/>
      <c r="Q96" s="114" t="s">
        <v>137</v>
      </c>
      <c r="R96" s="113"/>
      <c r="S96" s="114" t="s">
        <v>137</v>
      </c>
      <c r="T96" s="113"/>
      <c r="U96" s="114" t="s">
        <v>137</v>
      </c>
      <c r="V96" s="113"/>
      <c r="W96" s="114" t="s">
        <v>137</v>
      </c>
      <c r="X96" s="113"/>
      <c r="Y96" s="114" t="s">
        <v>137</v>
      </c>
    </row>
    <row r="97" spans="1:26" ht="149.25" customHeight="1">
      <c r="A97" s="136" t="s">
        <v>231</v>
      </c>
      <c r="B97" s="40" t="s">
        <v>233</v>
      </c>
      <c r="C97" s="155"/>
      <c r="D97" s="150"/>
      <c r="E97" s="53"/>
      <c r="F97" s="54">
        <v>5</v>
      </c>
      <c r="G97" s="53"/>
      <c r="H97" s="54">
        <v>5</v>
      </c>
      <c r="I97" s="53"/>
      <c r="J97" s="54">
        <v>5</v>
      </c>
      <c r="K97" s="53"/>
      <c r="L97" s="54">
        <v>5</v>
      </c>
      <c r="M97" s="150"/>
      <c r="N97" s="53"/>
      <c r="O97" s="54">
        <v>5</v>
      </c>
      <c r="P97" s="53"/>
      <c r="Q97" s="54">
        <v>5</v>
      </c>
      <c r="R97" s="53"/>
      <c r="S97" s="54">
        <v>5</v>
      </c>
      <c r="T97" s="53"/>
      <c r="U97" s="54">
        <v>5</v>
      </c>
      <c r="V97" s="53"/>
      <c r="W97" s="54">
        <v>5</v>
      </c>
      <c r="X97" s="53"/>
      <c r="Y97" s="137">
        <v>5</v>
      </c>
      <c r="Z97" s="144"/>
    </row>
    <row r="98" spans="1:25" ht="123.75" customHeight="1">
      <c r="A98" s="138" t="s">
        <v>232</v>
      </c>
      <c r="B98" s="7"/>
      <c r="C98" s="155"/>
      <c r="D98" s="150"/>
      <c r="E98" s="55"/>
      <c r="F98" s="56"/>
      <c r="G98" s="55"/>
      <c r="H98" s="56"/>
      <c r="I98" s="55"/>
      <c r="J98" s="56"/>
      <c r="K98" s="55"/>
      <c r="L98" s="56"/>
      <c r="M98" s="150"/>
      <c r="N98" s="65"/>
      <c r="O98" s="66"/>
      <c r="P98" s="65"/>
      <c r="Q98" s="66"/>
      <c r="R98" s="65"/>
      <c r="S98" s="66"/>
      <c r="T98" s="65"/>
      <c r="U98" s="66"/>
      <c r="V98" s="65"/>
      <c r="W98" s="66"/>
      <c r="X98" s="65"/>
      <c r="Y98" s="139"/>
    </row>
    <row r="99" spans="1:25" ht="132" customHeight="1">
      <c r="A99" s="140"/>
      <c r="B99" s="33" t="s">
        <v>234</v>
      </c>
      <c r="C99" s="29"/>
      <c r="D99" s="30">
        <v>5</v>
      </c>
      <c r="E99" s="57"/>
      <c r="F99" s="58" t="s">
        <v>137</v>
      </c>
      <c r="G99" s="57"/>
      <c r="H99" s="58" t="s">
        <v>137</v>
      </c>
      <c r="I99" s="57"/>
      <c r="J99" s="58" t="s">
        <v>137</v>
      </c>
      <c r="K99" s="57"/>
      <c r="L99" s="58" t="s">
        <v>137</v>
      </c>
      <c r="M99" s="30"/>
      <c r="N99" s="57"/>
      <c r="O99" s="58" t="s">
        <v>137</v>
      </c>
      <c r="P99" s="57"/>
      <c r="Q99" s="58" t="s">
        <v>137</v>
      </c>
      <c r="R99" s="57"/>
      <c r="S99" s="58" t="s">
        <v>137</v>
      </c>
      <c r="T99" s="57"/>
      <c r="U99" s="58" t="s">
        <v>137</v>
      </c>
      <c r="V99" s="57"/>
      <c r="W99" s="58" t="s">
        <v>137</v>
      </c>
      <c r="X99" s="57"/>
      <c r="Y99" s="141" t="s">
        <v>137</v>
      </c>
    </row>
    <row r="100" spans="1:25" ht="110.25">
      <c r="A100" s="142"/>
      <c r="B100" s="33" t="s">
        <v>235</v>
      </c>
      <c r="C100" s="29"/>
      <c r="D100" s="30">
        <v>0</v>
      </c>
      <c r="E100" s="57"/>
      <c r="F100" s="58"/>
      <c r="G100" s="57"/>
      <c r="H100" s="58"/>
      <c r="I100" s="57"/>
      <c r="J100" s="58"/>
      <c r="K100" s="57"/>
      <c r="L100" s="58"/>
      <c r="M100" s="30"/>
      <c r="N100" s="57"/>
      <c r="O100" s="58"/>
      <c r="P100" s="57"/>
      <c r="Q100" s="58"/>
      <c r="R100" s="57"/>
      <c r="S100" s="58"/>
      <c r="T100" s="57"/>
      <c r="U100" s="58"/>
      <c r="V100" s="57"/>
      <c r="W100" s="58"/>
      <c r="X100" s="57"/>
      <c r="Y100" s="141"/>
    </row>
    <row r="101" spans="1:25" s="96" customFormat="1" ht="30" customHeight="1">
      <c r="A101" s="158" t="s">
        <v>66</v>
      </c>
      <c r="B101" s="159"/>
      <c r="C101" s="160"/>
      <c r="D101" s="45">
        <v>10</v>
      </c>
      <c r="E101" s="134"/>
      <c r="F101" s="135">
        <f>F102+F107</f>
        <v>5</v>
      </c>
      <c r="G101" s="134"/>
      <c r="H101" s="135">
        <f>H102+H107</f>
        <v>0</v>
      </c>
      <c r="I101" s="134"/>
      <c r="J101" s="135">
        <f>J102+J107</f>
        <v>0</v>
      </c>
      <c r="K101" s="134"/>
      <c r="L101" s="135">
        <f>L102+L107</f>
        <v>0</v>
      </c>
      <c r="M101" s="45">
        <v>5</v>
      </c>
      <c r="N101" s="134"/>
      <c r="O101" s="135">
        <f>O102+O107</f>
        <v>5</v>
      </c>
      <c r="P101" s="134"/>
      <c r="Q101" s="135">
        <f>Q102+Q107</f>
        <v>5</v>
      </c>
      <c r="R101" s="134"/>
      <c r="S101" s="135">
        <f>S102+S107</f>
        <v>5</v>
      </c>
      <c r="T101" s="134"/>
      <c r="U101" s="135">
        <f>U102+U107</f>
        <v>5</v>
      </c>
      <c r="V101" s="134"/>
      <c r="W101" s="135">
        <f>W102+W107</f>
        <v>0</v>
      </c>
      <c r="X101" s="134"/>
      <c r="Y101" s="135">
        <f>Y102+Y107</f>
        <v>0</v>
      </c>
    </row>
    <row r="102" spans="1:26" ht="94.5" customHeight="1">
      <c r="A102" s="38" t="s">
        <v>241</v>
      </c>
      <c r="B102" s="40" t="s">
        <v>237</v>
      </c>
      <c r="C102" s="168"/>
      <c r="D102" s="166"/>
      <c r="E102" s="53"/>
      <c r="F102" s="54">
        <v>0</v>
      </c>
      <c r="G102" s="53"/>
      <c r="H102" s="54">
        <v>0</v>
      </c>
      <c r="I102" s="53"/>
      <c r="J102" s="54">
        <v>0</v>
      </c>
      <c r="K102" s="53"/>
      <c r="L102" s="54">
        <v>0</v>
      </c>
      <c r="M102" s="152"/>
      <c r="N102" s="53"/>
      <c r="O102" s="54"/>
      <c r="P102" s="53"/>
      <c r="Q102" s="54"/>
      <c r="R102" s="53"/>
      <c r="S102" s="54"/>
      <c r="T102" s="53"/>
      <c r="U102" s="54"/>
      <c r="V102" s="53"/>
      <c r="W102" s="54"/>
      <c r="X102" s="53"/>
      <c r="Y102" s="54"/>
      <c r="Z102" s="144"/>
    </row>
    <row r="103" spans="1:25" ht="126">
      <c r="A103" s="13" t="s">
        <v>236</v>
      </c>
      <c r="B103" s="7"/>
      <c r="C103" s="169"/>
      <c r="D103" s="167"/>
      <c r="E103" s="55"/>
      <c r="F103" s="56"/>
      <c r="G103" s="55"/>
      <c r="H103" s="56"/>
      <c r="I103" s="55"/>
      <c r="J103" s="56"/>
      <c r="K103" s="55"/>
      <c r="L103" s="56"/>
      <c r="M103" s="153"/>
      <c r="N103" s="63"/>
      <c r="O103" s="64"/>
      <c r="P103" s="63"/>
      <c r="Q103" s="64"/>
      <c r="R103" s="63"/>
      <c r="S103" s="64"/>
      <c r="T103" s="63"/>
      <c r="U103" s="64"/>
      <c r="V103" s="63"/>
      <c r="W103" s="64"/>
      <c r="X103" s="63"/>
      <c r="Y103" s="64"/>
    </row>
    <row r="104" spans="1:25" ht="57" customHeight="1">
      <c r="A104" s="31"/>
      <c r="B104" s="33" t="s">
        <v>238</v>
      </c>
      <c r="C104" s="29"/>
      <c r="D104" s="30">
        <v>5</v>
      </c>
      <c r="E104" s="57"/>
      <c r="F104" s="58"/>
      <c r="G104" s="57"/>
      <c r="H104" s="58"/>
      <c r="I104" s="57"/>
      <c r="J104" s="58"/>
      <c r="K104" s="57"/>
      <c r="L104" s="58"/>
      <c r="M104" s="30">
        <v>5</v>
      </c>
      <c r="N104" s="57"/>
      <c r="O104" s="58"/>
      <c r="P104" s="57"/>
      <c r="Q104" s="58"/>
      <c r="R104" s="57"/>
      <c r="S104" s="58"/>
      <c r="T104" s="57"/>
      <c r="U104" s="58"/>
      <c r="V104" s="57"/>
      <c r="W104" s="58"/>
      <c r="X104" s="57"/>
      <c r="Y104" s="58"/>
    </row>
    <row r="105" spans="1:25" ht="74.25" customHeight="1">
      <c r="A105" s="27"/>
      <c r="B105" s="33" t="s">
        <v>239</v>
      </c>
      <c r="C105" s="29"/>
      <c r="D105" s="30">
        <v>3</v>
      </c>
      <c r="E105" s="57"/>
      <c r="F105" s="58"/>
      <c r="G105" s="57"/>
      <c r="H105" s="58"/>
      <c r="I105" s="57"/>
      <c r="J105" s="58"/>
      <c r="K105" s="57"/>
      <c r="L105" s="58"/>
      <c r="M105" s="30">
        <v>3</v>
      </c>
      <c r="N105" s="57"/>
      <c r="O105" s="58"/>
      <c r="P105" s="57"/>
      <c r="Q105" s="58"/>
      <c r="R105" s="57"/>
      <c r="S105" s="58"/>
      <c r="T105" s="57"/>
      <c r="U105" s="58"/>
      <c r="V105" s="57"/>
      <c r="W105" s="58"/>
      <c r="X105" s="57"/>
      <c r="Y105" s="58"/>
    </row>
    <row r="106" spans="1:25" ht="59.25" customHeight="1">
      <c r="A106" s="27"/>
      <c r="B106" s="33" t="s">
        <v>240</v>
      </c>
      <c r="C106" s="29"/>
      <c r="D106" s="30">
        <v>0</v>
      </c>
      <c r="E106" s="57" t="s">
        <v>137</v>
      </c>
      <c r="F106" s="58"/>
      <c r="G106" s="57" t="s">
        <v>137</v>
      </c>
      <c r="H106" s="58"/>
      <c r="I106" s="57" t="s">
        <v>137</v>
      </c>
      <c r="J106" s="58"/>
      <c r="K106" s="57" t="s">
        <v>137</v>
      </c>
      <c r="L106" s="58"/>
      <c r="M106" s="30">
        <v>0</v>
      </c>
      <c r="N106" s="57"/>
      <c r="O106" s="58"/>
      <c r="P106" s="57"/>
      <c r="Q106" s="58"/>
      <c r="R106" s="57"/>
      <c r="S106" s="58"/>
      <c r="T106" s="57"/>
      <c r="U106" s="58"/>
      <c r="V106" s="57"/>
      <c r="W106" s="58"/>
      <c r="X106" s="57"/>
      <c r="Y106" s="58"/>
    </row>
    <row r="107" spans="1:26" ht="18.75">
      <c r="A107" s="38" t="s">
        <v>242</v>
      </c>
      <c r="B107" s="42" t="s">
        <v>243</v>
      </c>
      <c r="C107" s="155" t="s">
        <v>37</v>
      </c>
      <c r="D107" s="150"/>
      <c r="E107" s="53"/>
      <c r="F107" s="54">
        <v>5</v>
      </c>
      <c r="G107" s="53"/>
      <c r="H107" s="54">
        <v>0</v>
      </c>
      <c r="I107" s="53"/>
      <c r="J107" s="54">
        <v>0</v>
      </c>
      <c r="K107" s="53"/>
      <c r="L107" s="54">
        <v>0</v>
      </c>
      <c r="M107" s="150"/>
      <c r="N107" s="53"/>
      <c r="O107" s="54">
        <v>5</v>
      </c>
      <c r="P107" s="53"/>
      <c r="Q107" s="54">
        <v>5</v>
      </c>
      <c r="R107" s="53"/>
      <c r="S107" s="54">
        <v>5</v>
      </c>
      <c r="T107" s="53"/>
      <c r="U107" s="54">
        <v>5</v>
      </c>
      <c r="V107" s="53"/>
      <c r="W107" s="54">
        <v>0</v>
      </c>
      <c r="X107" s="53"/>
      <c r="Y107" s="54">
        <v>0</v>
      </c>
      <c r="Z107" s="144"/>
    </row>
    <row r="108" spans="1:25" ht="78.75">
      <c r="A108" s="13" t="s">
        <v>67</v>
      </c>
      <c r="B108" s="7" t="s">
        <v>29</v>
      </c>
      <c r="C108" s="155"/>
      <c r="D108" s="150"/>
      <c r="E108" s="55" t="e">
        <f>100*E109/E110</f>
        <v>#DIV/0!</v>
      </c>
      <c r="F108" s="56"/>
      <c r="G108" s="55">
        <f>100*G109/G110</f>
        <v>100</v>
      </c>
      <c r="H108" s="56"/>
      <c r="I108" s="55">
        <f>100*I109/I110</f>
        <v>100</v>
      </c>
      <c r="J108" s="56"/>
      <c r="K108" s="55">
        <f>100*K109/K110</f>
        <v>100</v>
      </c>
      <c r="L108" s="56"/>
      <c r="M108" s="150"/>
      <c r="N108" s="55" t="e">
        <f>100*N109/N110</f>
        <v>#DIV/0!</v>
      </c>
      <c r="O108" s="56"/>
      <c r="P108" s="55" t="e">
        <f>100*P109/P110</f>
        <v>#DIV/0!</v>
      </c>
      <c r="Q108" s="56"/>
      <c r="R108" s="55" t="e">
        <f>100*R109/R110</f>
        <v>#DIV/0!</v>
      </c>
      <c r="S108" s="56"/>
      <c r="T108" s="55" t="e">
        <f>100*T109/T110</f>
        <v>#DIV/0!</v>
      </c>
      <c r="U108" s="56"/>
      <c r="V108" s="55">
        <f>100*V109/V110</f>
        <v>100</v>
      </c>
      <c r="W108" s="56"/>
      <c r="X108" s="55">
        <f>100*X109/X110</f>
        <v>100</v>
      </c>
      <c r="Y108" s="56"/>
    </row>
    <row r="109" spans="1:25" ht="122.25" customHeight="1">
      <c r="A109" s="14"/>
      <c r="B109" s="6" t="s">
        <v>4</v>
      </c>
      <c r="C109" s="155"/>
      <c r="D109" s="150"/>
      <c r="E109" s="55">
        <v>0</v>
      </c>
      <c r="F109" s="56"/>
      <c r="G109" s="55">
        <v>2</v>
      </c>
      <c r="H109" s="56"/>
      <c r="I109" s="55">
        <v>2</v>
      </c>
      <c r="J109" s="56"/>
      <c r="K109" s="55">
        <v>5</v>
      </c>
      <c r="L109" s="56"/>
      <c r="M109" s="150"/>
      <c r="N109" s="55">
        <v>0</v>
      </c>
      <c r="O109" s="56"/>
      <c r="P109" s="55">
        <v>0</v>
      </c>
      <c r="Q109" s="56"/>
      <c r="R109" s="55">
        <v>0</v>
      </c>
      <c r="S109" s="56"/>
      <c r="T109" s="55">
        <v>0</v>
      </c>
      <c r="U109" s="56"/>
      <c r="V109" s="55">
        <v>1</v>
      </c>
      <c r="W109" s="56"/>
      <c r="X109" s="55">
        <v>1</v>
      </c>
      <c r="Y109" s="56"/>
    </row>
    <row r="110" spans="1:25" ht="93" customHeight="1">
      <c r="A110" s="14"/>
      <c r="B110" s="6" t="s">
        <v>5</v>
      </c>
      <c r="C110" s="155"/>
      <c r="D110" s="150"/>
      <c r="E110" s="55">
        <v>0</v>
      </c>
      <c r="F110" s="56"/>
      <c r="G110" s="55">
        <v>2</v>
      </c>
      <c r="H110" s="56"/>
      <c r="I110" s="55">
        <v>2</v>
      </c>
      <c r="J110" s="56"/>
      <c r="K110" s="55">
        <v>5</v>
      </c>
      <c r="L110" s="56"/>
      <c r="M110" s="150"/>
      <c r="N110" s="55">
        <v>0</v>
      </c>
      <c r="O110" s="56"/>
      <c r="P110" s="55">
        <v>0</v>
      </c>
      <c r="Q110" s="56"/>
      <c r="R110" s="55">
        <v>0</v>
      </c>
      <c r="S110" s="56"/>
      <c r="T110" s="55">
        <v>0</v>
      </c>
      <c r="U110" s="56"/>
      <c r="V110" s="55">
        <v>1</v>
      </c>
      <c r="W110" s="56"/>
      <c r="X110" s="55">
        <v>1</v>
      </c>
      <c r="Y110" s="56"/>
    </row>
    <row r="111" spans="1:25" ht="15.75">
      <c r="A111" s="27"/>
      <c r="B111" s="33" t="s">
        <v>173</v>
      </c>
      <c r="C111" s="29"/>
      <c r="D111" s="30">
        <v>5</v>
      </c>
      <c r="E111" s="57"/>
      <c r="F111" s="58" t="s">
        <v>137</v>
      </c>
      <c r="G111" s="57"/>
      <c r="H111" s="58"/>
      <c r="I111" s="57"/>
      <c r="J111" s="58"/>
      <c r="K111" s="57"/>
      <c r="L111" s="58"/>
      <c r="M111" s="30">
        <v>5</v>
      </c>
      <c r="N111" s="57"/>
      <c r="O111" s="58" t="s">
        <v>137</v>
      </c>
      <c r="P111" s="57"/>
      <c r="Q111" s="58" t="s">
        <v>137</v>
      </c>
      <c r="R111" s="57"/>
      <c r="S111" s="58" t="s">
        <v>137</v>
      </c>
      <c r="T111" s="57"/>
      <c r="U111" s="58" t="s">
        <v>137</v>
      </c>
      <c r="V111" s="57"/>
      <c r="W111" s="58"/>
      <c r="X111" s="57"/>
      <c r="Y111" s="58"/>
    </row>
    <row r="112" spans="1:25" ht="15.75">
      <c r="A112" s="27"/>
      <c r="B112" s="33" t="s">
        <v>174</v>
      </c>
      <c r="C112" s="29"/>
      <c r="D112" s="30">
        <v>4</v>
      </c>
      <c r="E112" s="57"/>
      <c r="F112" s="58"/>
      <c r="G112" s="57"/>
      <c r="H112" s="58"/>
      <c r="I112" s="57"/>
      <c r="J112" s="58"/>
      <c r="K112" s="57"/>
      <c r="L112" s="58"/>
      <c r="M112" s="30">
        <v>4</v>
      </c>
      <c r="N112" s="57"/>
      <c r="O112" s="58"/>
      <c r="P112" s="57"/>
      <c r="Q112" s="58"/>
      <c r="R112" s="57"/>
      <c r="S112" s="58"/>
      <c r="T112" s="57"/>
      <c r="U112" s="58"/>
      <c r="V112" s="57"/>
      <c r="W112" s="58"/>
      <c r="X112" s="57"/>
      <c r="Y112" s="58"/>
    </row>
    <row r="113" spans="1:25" ht="15.75">
      <c r="A113" s="27"/>
      <c r="B113" s="33" t="s">
        <v>175</v>
      </c>
      <c r="C113" s="29"/>
      <c r="D113" s="30">
        <v>3</v>
      </c>
      <c r="E113" s="57"/>
      <c r="F113" s="58"/>
      <c r="G113" s="57"/>
      <c r="H113" s="58"/>
      <c r="I113" s="57"/>
      <c r="J113" s="58"/>
      <c r="K113" s="57"/>
      <c r="L113" s="58"/>
      <c r="M113" s="30">
        <v>3</v>
      </c>
      <c r="N113" s="57"/>
      <c r="O113" s="58"/>
      <c r="P113" s="57"/>
      <c r="Q113" s="58"/>
      <c r="R113" s="57"/>
      <c r="S113" s="58"/>
      <c r="T113" s="57"/>
      <c r="U113" s="58"/>
      <c r="V113" s="57"/>
      <c r="W113" s="58"/>
      <c r="X113" s="57"/>
      <c r="Y113" s="58"/>
    </row>
    <row r="114" spans="1:25" ht="15.75">
      <c r="A114" s="27"/>
      <c r="B114" s="33" t="s">
        <v>176</v>
      </c>
      <c r="C114" s="29"/>
      <c r="D114" s="30">
        <v>2</v>
      </c>
      <c r="E114" s="57"/>
      <c r="F114" s="58"/>
      <c r="G114" s="57"/>
      <c r="H114" s="58"/>
      <c r="I114" s="57"/>
      <c r="J114" s="58"/>
      <c r="K114" s="57"/>
      <c r="L114" s="58"/>
      <c r="M114" s="30">
        <v>2</v>
      </c>
      <c r="N114" s="57"/>
      <c r="O114" s="58"/>
      <c r="P114" s="57"/>
      <c r="Q114" s="58"/>
      <c r="R114" s="57"/>
      <c r="S114" s="58"/>
      <c r="T114" s="57"/>
      <c r="U114" s="58"/>
      <c r="V114" s="57"/>
      <c r="W114" s="58"/>
      <c r="X114" s="57"/>
      <c r="Y114" s="58"/>
    </row>
    <row r="115" spans="1:25" ht="15.75">
      <c r="A115" s="27"/>
      <c r="B115" s="33" t="s">
        <v>177</v>
      </c>
      <c r="C115" s="29"/>
      <c r="D115" s="30">
        <v>1</v>
      </c>
      <c r="E115" s="57"/>
      <c r="F115" s="58"/>
      <c r="G115" s="57"/>
      <c r="H115" s="58"/>
      <c r="I115" s="57"/>
      <c r="J115" s="58"/>
      <c r="K115" s="57"/>
      <c r="L115" s="58"/>
      <c r="M115" s="30">
        <v>1</v>
      </c>
      <c r="N115" s="57"/>
      <c r="O115" s="58"/>
      <c r="P115" s="57"/>
      <c r="Q115" s="58"/>
      <c r="R115" s="57"/>
      <c r="S115" s="58"/>
      <c r="T115" s="57"/>
      <c r="U115" s="58"/>
      <c r="V115" s="57"/>
      <c r="W115" s="58"/>
      <c r="X115" s="57"/>
      <c r="Y115" s="58"/>
    </row>
    <row r="116" spans="1:25" ht="16.5" thickBot="1">
      <c r="A116" s="27"/>
      <c r="B116" s="33" t="s">
        <v>178</v>
      </c>
      <c r="C116" s="29"/>
      <c r="D116" s="30">
        <v>0</v>
      </c>
      <c r="E116" s="57"/>
      <c r="F116" s="58"/>
      <c r="G116" s="57"/>
      <c r="H116" s="58" t="s">
        <v>137</v>
      </c>
      <c r="I116" s="57"/>
      <c r="J116" s="58" t="s">
        <v>137</v>
      </c>
      <c r="K116" s="57"/>
      <c r="L116" s="58" t="s">
        <v>137</v>
      </c>
      <c r="M116" s="30">
        <v>0</v>
      </c>
      <c r="N116" s="57"/>
      <c r="O116" s="58"/>
      <c r="P116" s="57"/>
      <c r="Q116" s="58"/>
      <c r="R116" s="57"/>
      <c r="S116" s="58"/>
      <c r="T116" s="57"/>
      <c r="U116" s="58"/>
      <c r="V116" s="57"/>
      <c r="W116" s="58" t="s">
        <v>137</v>
      </c>
      <c r="X116" s="57"/>
      <c r="Y116" s="58" t="s">
        <v>137</v>
      </c>
    </row>
    <row r="117" spans="1:26" s="96" customFormat="1" ht="65.25" customHeight="1">
      <c r="A117" s="156" t="s">
        <v>244</v>
      </c>
      <c r="B117" s="157"/>
      <c r="C117" s="157"/>
      <c r="D117" s="44">
        <v>30</v>
      </c>
      <c r="E117" s="51"/>
      <c r="F117" s="52">
        <f>F118+F123+F131+F135+F128+F145</f>
        <v>17</v>
      </c>
      <c r="G117" s="51"/>
      <c r="H117" s="52">
        <f>H118+H123+H131+H135+H128+H145</f>
        <v>6</v>
      </c>
      <c r="I117" s="51"/>
      <c r="J117" s="52">
        <f>J118+J123+J131+J135+J128+J145</f>
        <v>12</v>
      </c>
      <c r="K117" s="51"/>
      <c r="L117" s="52">
        <f>L118+L123+L131+L135+L128+L145</f>
        <v>18</v>
      </c>
      <c r="M117" s="44">
        <v>5</v>
      </c>
      <c r="N117" s="51"/>
      <c r="O117" s="52">
        <f>O118+O123+O131+O135+O128+O145</f>
        <v>5</v>
      </c>
      <c r="P117" s="51"/>
      <c r="Q117" s="52">
        <f>Q118+Q123+Q131+Q135+Q128+Q145</f>
        <v>5</v>
      </c>
      <c r="R117" s="51"/>
      <c r="S117" s="52">
        <f>S118+S123+S131+S135+S128+S145</f>
        <v>5</v>
      </c>
      <c r="T117" s="51"/>
      <c r="U117" s="52">
        <f>U118+U123+U131+U135+U128+U145</f>
        <v>5</v>
      </c>
      <c r="V117" s="51"/>
      <c r="W117" s="52">
        <f>W118+W123+W131+W135+W128+W145</f>
        <v>5</v>
      </c>
      <c r="X117" s="51"/>
      <c r="Y117" s="52">
        <f>Y118+Y123+Y131+Y135+Y128+Y145</f>
        <v>5</v>
      </c>
      <c r="Z117" s="145"/>
    </row>
    <row r="118" spans="1:25" ht="18.75">
      <c r="A118" s="38" t="s">
        <v>245</v>
      </c>
      <c r="B118" s="42" t="s">
        <v>246</v>
      </c>
      <c r="C118" s="155" t="s">
        <v>30</v>
      </c>
      <c r="D118" s="150"/>
      <c r="E118" s="53"/>
      <c r="F118" s="54">
        <v>0</v>
      </c>
      <c r="G118" s="53"/>
      <c r="H118" s="54">
        <v>0</v>
      </c>
      <c r="I118" s="53"/>
      <c r="J118" s="54">
        <v>0</v>
      </c>
      <c r="K118" s="53"/>
      <c r="L118" s="54">
        <v>5</v>
      </c>
      <c r="M118" s="150"/>
      <c r="N118" s="63"/>
      <c r="O118" s="64"/>
      <c r="P118" s="63"/>
      <c r="Q118" s="64"/>
      <c r="R118" s="63"/>
      <c r="S118" s="64"/>
      <c r="T118" s="63"/>
      <c r="U118" s="64"/>
      <c r="V118" s="63"/>
      <c r="W118" s="64"/>
      <c r="X118" s="63"/>
      <c r="Y118" s="64"/>
    </row>
    <row r="119" spans="1:25" ht="138.75" customHeight="1">
      <c r="A119" s="13" t="s">
        <v>179</v>
      </c>
      <c r="B119" s="7" t="s">
        <v>29</v>
      </c>
      <c r="C119" s="155"/>
      <c r="D119" s="150"/>
      <c r="E119" s="55"/>
      <c r="F119" s="56"/>
      <c r="G119" s="55"/>
      <c r="H119" s="56"/>
      <c r="I119" s="55"/>
      <c r="J119" s="56"/>
      <c r="K119" s="55"/>
      <c r="L119" s="56"/>
      <c r="M119" s="150"/>
      <c r="N119" s="63"/>
      <c r="O119" s="64"/>
      <c r="P119" s="63"/>
      <c r="Q119" s="64"/>
      <c r="R119" s="63"/>
      <c r="S119" s="64"/>
      <c r="T119" s="63"/>
      <c r="U119" s="64"/>
      <c r="V119" s="63"/>
      <c r="W119" s="64"/>
      <c r="X119" s="63"/>
      <c r="Y119" s="64"/>
    </row>
    <row r="120" spans="1:25" ht="138.75" customHeight="1">
      <c r="A120" s="13"/>
      <c r="B120" s="6" t="s">
        <v>180</v>
      </c>
      <c r="C120" s="155"/>
      <c r="D120" s="150"/>
      <c r="E120" s="55">
        <v>0</v>
      </c>
      <c r="F120" s="56"/>
      <c r="G120" s="55">
        <v>7.6</v>
      </c>
      <c r="H120" s="56"/>
      <c r="I120" s="55">
        <v>0.6</v>
      </c>
      <c r="J120" s="56"/>
      <c r="K120" s="55">
        <v>0</v>
      </c>
      <c r="L120" s="56"/>
      <c r="M120" s="150"/>
      <c r="N120" s="63"/>
      <c r="O120" s="64"/>
      <c r="P120" s="63"/>
      <c r="Q120" s="64"/>
      <c r="R120" s="63"/>
      <c r="S120" s="64"/>
      <c r="T120" s="63"/>
      <c r="U120" s="64"/>
      <c r="V120" s="63"/>
      <c r="W120" s="64"/>
      <c r="X120" s="63"/>
      <c r="Y120" s="64"/>
    </row>
    <row r="121" spans="1:25" ht="15.75">
      <c r="A121" s="27"/>
      <c r="B121" s="33" t="s">
        <v>247</v>
      </c>
      <c r="C121" s="29"/>
      <c r="D121" s="30">
        <v>5</v>
      </c>
      <c r="E121" s="57"/>
      <c r="F121" s="58"/>
      <c r="G121" s="57"/>
      <c r="H121" s="58"/>
      <c r="I121" s="57"/>
      <c r="J121" s="58"/>
      <c r="K121" s="57"/>
      <c r="L121" s="58" t="s">
        <v>137</v>
      </c>
      <c r="M121" s="30">
        <v>5</v>
      </c>
      <c r="N121" s="57"/>
      <c r="O121" s="58"/>
      <c r="P121" s="57"/>
      <c r="Q121" s="58"/>
      <c r="R121" s="57"/>
      <c r="S121" s="58"/>
      <c r="T121" s="57"/>
      <c r="U121" s="58"/>
      <c r="V121" s="57"/>
      <c r="W121" s="58"/>
      <c r="X121" s="57"/>
      <c r="Y121" s="58"/>
    </row>
    <row r="122" spans="1:25" ht="15.75">
      <c r="A122" s="27"/>
      <c r="B122" s="33" t="s">
        <v>248</v>
      </c>
      <c r="C122" s="29"/>
      <c r="D122" s="30">
        <v>0</v>
      </c>
      <c r="E122" s="57"/>
      <c r="F122" s="58" t="s">
        <v>137</v>
      </c>
      <c r="G122" s="57"/>
      <c r="H122" s="58" t="s">
        <v>137</v>
      </c>
      <c r="I122" s="57"/>
      <c r="J122" s="58" t="s">
        <v>137</v>
      </c>
      <c r="K122" s="57"/>
      <c r="L122" s="58"/>
      <c r="M122" s="30">
        <v>4</v>
      </c>
      <c r="N122" s="57"/>
      <c r="O122" s="58"/>
      <c r="P122" s="57"/>
      <c r="Q122" s="58"/>
      <c r="R122" s="57"/>
      <c r="S122" s="58"/>
      <c r="T122" s="57"/>
      <c r="U122" s="58"/>
      <c r="V122" s="57"/>
      <c r="W122" s="58"/>
      <c r="X122" s="57"/>
      <c r="Y122" s="58"/>
    </row>
    <row r="123" spans="1:25" ht="18.75">
      <c r="A123" s="38" t="s">
        <v>249</v>
      </c>
      <c r="B123" s="42" t="s">
        <v>251</v>
      </c>
      <c r="C123" s="155" t="s">
        <v>30</v>
      </c>
      <c r="D123" s="150"/>
      <c r="E123" s="53"/>
      <c r="F123" s="54">
        <v>5</v>
      </c>
      <c r="G123" s="53"/>
      <c r="H123" s="54">
        <v>0</v>
      </c>
      <c r="I123" s="53"/>
      <c r="J123" s="54">
        <v>5</v>
      </c>
      <c r="K123" s="53"/>
      <c r="L123" s="54">
        <v>5</v>
      </c>
      <c r="M123" s="150"/>
      <c r="N123" s="53"/>
      <c r="O123" s="54">
        <v>5</v>
      </c>
      <c r="P123" s="53"/>
      <c r="Q123" s="54">
        <v>5</v>
      </c>
      <c r="R123" s="53"/>
      <c r="S123" s="54">
        <v>5</v>
      </c>
      <c r="T123" s="53"/>
      <c r="U123" s="54">
        <v>5</v>
      </c>
      <c r="V123" s="53"/>
      <c r="W123" s="54">
        <v>5</v>
      </c>
      <c r="X123" s="53"/>
      <c r="Y123" s="54">
        <v>5</v>
      </c>
    </row>
    <row r="124" spans="1:25" ht="171.75" customHeight="1">
      <c r="A124" s="13" t="s">
        <v>250</v>
      </c>
      <c r="B124" s="7" t="s">
        <v>29</v>
      </c>
      <c r="C124" s="155"/>
      <c r="D124" s="150"/>
      <c r="E124" s="55"/>
      <c r="F124" s="56"/>
      <c r="G124" s="55"/>
      <c r="H124" s="56"/>
      <c r="I124" s="55"/>
      <c r="J124" s="56"/>
      <c r="K124" s="55"/>
      <c r="L124" s="56"/>
      <c r="M124" s="150"/>
      <c r="N124" s="90"/>
      <c r="O124" s="91"/>
      <c r="P124" s="90"/>
      <c r="Q124" s="91"/>
      <c r="R124" s="90"/>
      <c r="S124" s="91"/>
      <c r="T124" s="90"/>
      <c r="U124" s="91"/>
      <c r="V124" s="90"/>
      <c r="W124" s="91"/>
      <c r="X124" s="90"/>
      <c r="Y124" s="91"/>
    </row>
    <row r="125" spans="1:25" ht="88.5" customHeight="1">
      <c r="A125" s="13" t="s">
        <v>203</v>
      </c>
      <c r="B125" s="6" t="s">
        <v>138</v>
      </c>
      <c r="C125" s="155"/>
      <c r="D125" s="150"/>
      <c r="E125" s="55">
        <v>0</v>
      </c>
      <c r="F125" s="56"/>
      <c r="G125" s="55" t="s">
        <v>273</v>
      </c>
      <c r="H125" s="56"/>
      <c r="I125" s="55"/>
      <c r="J125" s="56"/>
      <c r="K125" s="55"/>
      <c r="L125" s="56"/>
      <c r="M125" s="150"/>
      <c r="N125" s="90">
        <v>0</v>
      </c>
      <c r="O125" s="91"/>
      <c r="P125" s="90">
        <v>0</v>
      </c>
      <c r="Q125" s="91"/>
      <c r="R125" s="90">
        <v>0</v>
      </c>
      <c r="S125" s="91"/>
      <c r="T125" s="90">
        <v>0</v>
      </c>
      <c r="U125" s="91"/>
      <c r="V125" s="90">
        <v>0</v>
      </c>
      <c r="W125" s="91"/>
      <c r="X125" s="90">
        <v>0</v>
      </c>
      <c r="Y125" s="91"/>
    </row>
    <row r="126" spans="1:25" ht="15.75">
      <c r="A126" s="31"/>
      <c r="B126" s="33" t="s">
        <v>173</v>
      </c>
      <c r="C126" s="29"/>
      <c r="D126" s="30">
        <v>5</v>
      </c>
      <c r="E126" s="57" t="s">
        <v>137</v>
      </c>
      <c r="F126" s="58"/>
      <c r="G126" s="57"/>
      <c r="H126" s="58"/>
      <c r="I126" s="57" t="s">
        <v>137</v>
      </c>
      <c r="J126" s="58"/>
      <c r="K126" s="57" t="s">
        <v>137</v>
      </c>
      <c r="L126" s="58"/>
      <c r="M126" s="30">
        <v>5</v>
      </c>
      <c r="N126" s="57" t="s">
        <v>137</v>
      </c>
      <c r="O126" s="58"/>
      <c r="P126" s="57" t="s">
        <v>137</v>
      </c>
      <c r="Q126" s="58"/>
      <c r="R126" s="57" t="s">
        <v>137</v>
      </c>
      <c r="S126" s="58"/>
      <c r="T126" s="57" t="s">
        <v>137</v>
      </c>
      <c r="U126" s="58"/>
      <c r="V126" s="57" t="s">
        <v>137</v>
      </c>
      <c r="W126" s="58"/>
      <c r="X126" s="57" t="s">
        <v>137</v>
      </c>
      <c r="Y126" s="58"/>
    </row>
    <row r="127" spans="1:25" ht="15.75">
      <c r="A127" s="132"/>
      <c r="B127" s="33" t="s">
        <v>252</v>
      </c>
      <c r="C127" s="29"/>
      <c r="D127" s="30">
        <v>0</v>
      </c>
      <c r="E127" s="57"/>
      <c r="F127" s="58"/>
      <c r="G127" s="57" t="s">
        <v>137</v>
      </c>
      <c r="H127" s="58"/>
      <c r="I127" s="57"/>
      <c r="J127" s="58"/>
      <c r="K127" s="57"/>
      <c r="L127" s="58"/>
      <c r="M127" s="30">
        <v>0</v>
      </c>
      <c r="N127" s="57"/>
      <c r="O127" s="58"/>
      <c r="P127" s="57"/>
      <c r="Q127" s="58"/>
      <c r="R127" s="57"/>
      <c r="S127" s="58"/>
      <c r="T127" s="57"/>
      <c r="U127" s="58"/>
      <c r="V127" s="57"/>
      <c r="W127" s="58"/>
      <c r="X127" s="57"/>
      <c r="Y127" s="58"/>
    </row>
    <row r="128" spans="1:26" ht="75.75" customHeight="1">
      <c r="A128" s="38" t="s">
        <v>253</v>
      </c>
      <c r="B128" s="40" t="s">
        <v>181</v>
      </c>
      <c r="C128" s="15"/>
      <c r="D128" s="24"/>
      <c r="E128" s="53"/>
      <c r="F128" s="54">
        <v>5</v>
      </c>
      <c r="G128" s="53"/>
      <c r="H128" s="54">
        <v>0</v>
      </c>
      <c r="I128" s="53"/>
      <c r="J128" s="54">
        <v>0</v>
      </c>
      <c r="K128" s="53"/>
      <c r="L128" s="54">
        <v>0</v>
      </c>
      <c r="M128" s="24"/>
      <c r="N128" s="63"/>
      <c r="O128" s="64"/>
      <c r="P128" s="63"/>
      <c r="Q128" s="64"/>
      <c r="R128" s="63"/>
      <c r="S128" s="64"/>
      <c r="T128" s="63"/>
      <c r="U128" s="64"/>
      <c r="V128" s="63"/>
      <c r="W128" s="64"/>
      <c r="X128" s="63"/>
      <c r="Y128" s="64"/>
      <c r="Z128" s="144"/>
    </row>
    <row r="129" spans="1:25" ht="108" customHeight="1">
      <c r="A129" s="93" t="s">
        <v>184</v>
      </c>
      <c r="B129" s="112" t="s">
        <v>182</v>
      </c>
      <c r="C129" s="32"/>
      <c r="D129" s="19">
        <v>5</v>
      </c>
      <c r="E129" s="113" t="s">
        <v>137</v>
      </c>
      <c r="F129" s="114"/>
      <c r="G129" s="113"/>
      <c r="H129" s="114"/>
      <c r="I129" s="113"/>
      <c r="J129" s="114"/>
      <c r="K129" s="113"/>
      <c r="L129" s="114"/>
      <c r="M129" s="19"/>
      <c r="N129" s="113"/>
      <c r="O129" s="114"/>
      <c r="P129" s="113"/>
      <c r="Q129" s="114"/>
      <c r="R129" s="113"/>
      <c r="S129" s="114"/>
      <c r="T129" s="113"/>
      <c r="U129" s="114"/>
      <c r="V129" s="113"/>
      <c r="W129" s="114"/>
      <c r="X129" s="113"/>
      <c r="Y129" s="114"/>
    </row>
    <row r="130" spans="1:25" ht="80.25" customHeight="1">
      <c r="A130" s="94"/>
      <c r="B130" s="112" t="s">
        <v>183</v>
      </c>
      <c r="C130" s="32"/>
      <c r="D130" s="19">
        <v>0</v>
      </c>
      <c r="E130" s="113"/>
      <c r="F130" s="114"/>
      <c r="G130" s="113" t="s">
        <v>263</v>
      </c>
      <c r="H130" s="114"/>
      <c r="I130" s="113" t="s">
        <v>263</v>
      </c>
      <c r="J130" s="114"/>
      <c r="K130" s="113" t="s">
        <v>263</v>
      </c>
      <c r="L130" s="114"/>
      <c r="M130" s="19"/>
      <c r="N130" s="113"/>
      <c r="O130" s="114"/>
      <c r="P130" s="113"/>
      <c r="Q130" s="114"/>
      <c r="R130" s="113"/>
      <c r="S130" s="114"/>
      <c r="T130" s="113"/>
      <c r="U130" s="114"/>
      <c r="V130" s="113"/>
      <c r="W130" s="114"/>
      <c r="X130" s="113"/>
      <c r="Y130" s="114"/>
    </row>
    <row r="131" spans="1:26" ht="167.25" customHeight="1">
      <c r="A131" s="38" t="s">
        <v>254</v>
      </c>
      <c r="B131" s="47" t="s">
        <v>187</v>
      </c>
      <c r="C131" s="155"/>
      <c r="D131" s="150"/>
      <c r="E131" s="53"/>
      <c r="F131" s="54">
        <v>0</v>
      </c>
      <c r="G131" s="53"/>
      <c r="H131" s="54">
        <v>0</v>
      </c>
      <c r="I131" s="53"/>
      <c r="J131" s="54">
        <v>0</v>
      </c>
      <c r="K131" s="53"/>
      <c r="L131" s="54">
        <v>0</v>
      </c>
      <c r="M131" s="150"/>
      <c r="N131" s="63"/>
      <c r="O131" s="64"/>
      <c r="P131" s="63"/>
      <c r="Q131" s="64"/>
      <c r="R131" s="63"/>
      <c r="S131" s="64"/>
      <c r="T131" s="63"/>
      <c r="U131" s="64"/>
      <c r="V131" s="63"/>
      <c r="W131" s="64"/>
      <c r="X131" s="63"/>
      <c r="Y131" s="64"/>
      <c r="Z131" s="144"/>
    </row>
    <row r="132" spans="1:25" ht="88.5" customHeight="1">
      <c r="A132" s="133" t="s">
        <v>185</v>
      </c>
      <c r="B132" s="46"/>
      <c r="C132" s="155"/>
      <c r="D132" s="150"/>
      <c r="E132" s="55"/>
      <c r="F132" s="56"/>
      <c r="G132" s="55"/>
      <c r="H132" s="56"/>
      <c r="I132" s="55"/>
      <c r="J132" s="56"/>
      <c r="K132" s="55"/>
      <c r="L132" s="56"/>
      <c r="M132" s="150"/>
      <c r="N132" s="63"/>
      <c r="O132" s="64"/>
      <c r="P132" s="63"/>
      <c r="Q132" s="64"/>
      <c r="R132" s="63"/>
      <c r="S132" s="64"/>
      <c r="T132" s="63"/>
      <c r="U132" s="64"/>
      <c r="V132" s="63"/>
      <c r="W132" s="64"/>
      <c r="X132" s="63"/>
      <c r="Y132" s="64"/>
    </row>
    <row r="133" spans="1:25" ht="132" customHeight="1">
      <c r="A133" s="31" t="s">
        <v>186</v>
      </c>
      <c r="B133" s="121" t="s">
        <v>188</v>
      </c>
      <c r="C133" s="122"/>
      <c r="D133" s="123">
        <v>5</v>
      </c>
      <c r="E133" s="124"/>
      <c r="F133" s="58"/>
      <c r="G133" s="124"/>
      <c r="H133" s="58"/>
      <c r="I133" s="124"/>
      <c r="J133" s="58"/>
      <c r="K133" s="124"/>
      <c r="L133" s="58"/>
      <c r="M133" s="123"/>
      <c r="N133" s="124"/>
      <c r="O133" s="125"/>
      <c r="P133" s="124"/>
      <c r="Q133" s="125"/>
      <c r="R133" s="124"/>
      <c r="S133" s="125"/>
      <c r="T133" s="124"/>
      <c r="U133" s="125"/>
      <c r="V133" s="124"/>
      <c r="W133" s="125"/>
      <c r="X133" s="124"/>
      <c r="Y133" s="125"/>
    </row>
    <row r="134" spans="1:25" ht="70.5" customHeight="1">
      <c r="A134" s="31"/>
      <c r="B134" s="33" t="s">
        <v>189</v>
      </c>
      <c r="C134" s="29"/>
      <c r="D134" s="30">
        <v>0</v>
      </c>
      <c r="E134" s="57" t="s">
        <v>137</v>
      </c>
      <c r="F134" s="58"/>
      <c r="G134" s="57" t="s">
        <v>137</v>
      </c>
      <c r="H134" s="58"/>
      <c r="I134" s="57" t="s">
        <v>137</v>
      </c>
      <c r="J134" s="58"/>
      <c r="K134" s="57" t="s">
        <v>137</v>
      </c>
      <c r="L134" s="58"/>
      <c r="M134" s="30"/>
      <c r="N134" s="57"/>
      <c r="O134" s="58"/>
      <c r="P134" s="57"/>
      <c r="Q134" s="58"/>
      <c r="R134" s="57"/>
      <c r="S134" s="58"/>
      <c r="T134" s="57"/>
      <c r="U134" s="58"/>
      <c r="V134" s="57"/>
      <c r="W134" s="58"/>
      <c r="X134" s="57"/>
      <c r="Y134" s="58"/>
    </row>
    <row r="135" spans="1:25" ht="18.75">
      <c r="A135" s="38" t="s">
        <v>255</v>
      </c>
      <c r="B135" s="42" t="s">
        <v>256</v>
      </c>
      <c r="C135" s="155" t="s">
        <v>37</v>
      </c>
      <c r="D135" s="150"/>
      <c r="E135" s="53"/>
      <c r="F135" s="54">
        <v>2</v>
      </c>
      <c r="G135" s="53"/>
      <c r="H135" s="54">
        <v>3</v>
      </c>
      <c r="I135" s="53"/>
      <c r="J135" s="54">
        <v>4</v>
      </c>
      <c r="K135" s="53"/>
      <c r="L135" s="54">
        <v>3</v>
      </c>
      <c r="M135" s="150"/>
      <c r="N135" s="53"/>
      <c r="O135" s="54"/>
      <c r="P135" s="53"/>
      <c r="Q135" s="54"/>
      <c r="R135" s="53"/>
      <c r="S135" s="54"/>
      <c r="T135" s="53"/>
      <c r="U135" s="54"/>
      <c r="V135" s="53"/>
      <c r="W135" s="54"/>
      <c r="X135" s="53"/>
      <c r="Y135" s="54"/>
    </row>
    <row r="136" spans="1:25" ht="165.75" customHeight="1">
      <c r="A136" s="13" t="s">
        <v>108</v>
      </c>
      <c r="B136" s="7" t="s">
        <v>29</v>
      </c>
      <c r="C136" s="155"/>
      <c r="D136" s="150"/>
      <c r="E136" s="69">
        <f>E137/E138*100</f>
        <v>12.108371944965162</v>
      </c>
      <c r="F136" s="70"/>
      <c r="G136" s="69">
        <f>G137/G138*100</f>
        <v>7.32335508962835</v>
      </c>
      <c r="H136" s="100"/>
      <c r="I136" s="69">
        <f>I137/I138*100</f>
        <v>0.5468504393004286</v>
      </c>
      <c r="J136" s="100"/>
      <c r="K136" s="69">
        <f>K137/K138*100</f>
        <v>5.696655500680165</v>
      </c>
      <c r="L136" s="100"/>
      <c r="M136" s="150"/>
      <c r="N136" s="63"/>
      <c r="O136" s="64"/>
      <c r="P136" s="63"/>
      <c r="Q136" s="64"/>
      <c r="R136" s="63"/>
      <c r="S136" s="64"/>
      <c r="T136" s="63"/>
      <c r="U136" s="64"/>
      <c r="V136" s="63"/>
      <c r="W136" s="64"/>
      <c r="X136" s="63"/>
      <c r="Y136" s="64"/>
    </row>
    <row r="137" spans="1:25" ht="125.25" customHeight="1">
      <c r="A137" s="13"/>
      <c r="B137" s="6" t="s">
        <v>68</v>
      </c>
      <c r="C137" s="155"/>
      <c r="D137" s="150"/>
      <c r="E137" s="55">
        <v>1711.7</v>
      </c>
      <c r="F137" s="56"/>
      <c r="G137" s="90">
        <v>708</v>
      </c>
      <c r="H137" s="91"/>
      <c r="I137" s="90">
        <v>198.3</v>
      </c>
      <c r="J137" s="91"/>
      <c r="K137" s="90">
        <v>8819.3</v>
      </c>
      <c r="L137" s="91"/>
      <c r="M137" s="150"/>
      <c r="N137" s="63"/>
      <c r="O137" s="64"/>
      <c r="P137" s="63"/>
      <c r="Q137" s="64"/>
      <c r="R137" s="63"/>
      <c r="S137" s="64"/>
      <c r="T137" s="63"/>
      <c r="U137" s="64"/>
      <c r="V137" s="63"/>
      <c r="W137" s="64"/>
      <c r="X137" s="63"/>
      <c r="Y137" s="64"/>
    </row>
    <row r="138" spans="1:25" ht="125.25" customHeight="1">
      <c r="A138" s="13"/>
      <c r="B138" s="6" t="s">
        <v>109</v>
      </c>
      <c r="C138" s="155"/>
      <c r="D138" s="150"/>
      <c r="E138" s="55">
        <v>14136.5</v>
      </c>
      <c r="F138" s="56"/>
      <c r="G138" s="90">
        <v>9667.7</v>
      </c>
      <c r="H138" s="91"/>
      <c r="I138" s="90">
        <v>36262.2</v>
      </c>
      <c r="J138" s="91"/>
      <c r="K138" s="90">
        <v>154815.4</v>
      </c>
      <c r="L138" s="91"/>
      <c r="M138" s="150"/>
      <c r="N138" s="63"/>
      <c r="O138" s="64"/>
      <c r="P138" s="63"/>
      <c r="Q138" s="64"/>
      <c r="R138" s="63"/>
      <c r="S138" s="64"/>
      <c r="T138" s="63"/>
      <c r="U138" s="64"/>
      <c r="V138" s="63"/>
      <c r="W138" s="64"/>
      <c r="X138" s="63"/>
      <c r="Y138" s="64"/>
    </row>
    <row r="139" spans="1:25" ht="15.75">
      <c r="A139" s="31"/>
      <c r="B139" s="33" t="s">
        <v>190</v>
      </c>
      <c r="C139" s="29"/>
      <c r="D139" s="30">
        <v>5</v>
      </c>
      <c r="E139" s="57"/>
      <c r="F139" s="58"/>
      <c r="G139" s="57"/>
      <c r="H139" s="58"/>
      <c r="I139" s="57"/>
      <c r="J139" s="58"/>
      <c r="K139" s="57"/>
      <c r="L139" s="58"/>
      <c r="M139" s="30">
        <v>5</v>
      </c>
      <c r="N139" s="57"/>
      <c r="O139" s="58"/>
      <c r="P139" s="57"/>
      <c r="Q139" s="58"/>
      <c r="R139" s="57"/>
      <c r="S139" s="58"/>
      <c r="T139" s="57"/>
      <c r="U139" s="58"/>
      <c r="V139" s="57"/>
      <c r="W139" s="58"/>
      <c r="X139" s="57"/>
      <c r="Y139" s="58"/>
    </row>
    <row r="140" spans="1:25" ht="15.75">
      <c r="A140" s="27"/>
      <c r="B140" s="33" t="s">
        <v>191</v>
      </c>
      <c r="C140" s="29"/>
      <c r="D140" s="30">
        <v>4</v>
      </c>
      <c r="E140" s="57"/>
      <c r="F140" s="58"/>
      <c r="G140" s="57"/>
      <c r="H140" s="58"/>
      <c r="I140" s="57"/>
      <c r="J140" s="58" t="s">
        <v>137</v>
      </c>
      <c r="K140" s="57"/>
      <c r="L140" s="58"/>
      <c r="M140" s="30">
        <v>4</v>
      </c>
      <c r="N140" s="57"/>
      <c r="O140" s="58"/>
      <c r="P140" s="57"/>
      <c r="Q140" s="58"/>
      <c r="R140" s="57"/>
      <c r="S140" s="58"/>
      <c r="T140" s="57"/>
      <c r="U140" s="58"/>
      <c r="V140" s="57"/>
      <c r="W140" s="58"/>
      <c r="X140" s="57"/>
      <c r="Y140" s="58"/>
    </row>
    <row r="141" spans="1:25" ht="15.75">
      <c r="A141" s="27"/>
      <c r="B141" s="33" t="s">
        <v>192</v>
      </c>
      <c r="C141" s="29"/>
      <c r="D141" s="30">
        <v>3</v>
      </c>
      <c r="E141" s="57"/>
      <c r="F141" s="58"/>
      <c r="G141" s="57"/>
      <c r="H141" s="58" t="s">
        <v>137</v>
      </c>
      <c r="I141" s="57"/>
      <c r="J141" s="58"/>
      <c r="K141" s="57"/>
      <c r="L141" s="58" t="s">
        <v>137</v>
      </c>
      <c r="M141" s="30">
        <v>3</v>
      </c>
      <c r="N141" s="57"/>
      <c r="O141" s="58"/>
      <c r="P141" s="57"/>
      <c r="Q141" s="58"/>
      <c r="R141" s="57"/>
      <c r="S141" s="58"/>
      <c r="T141" s="57"/>
      <c r="U141" s="58"/>
      <c r="V141" s="57"/>
      <c r="W141" s="58"/>
      <c r="X141" s="57"/>
      <c r="Y141" s="58"/>
    </row>
    <row r="142" spans="1:25" ht="15.75">
      <c r="A142" s="27"/>
      <c r="B142" s="33" t="s">
        <v>193</v>
      </c>
      <c r="C142" s="29"/>
      <c r="D142" s="30">
        <v>2</v>
      </c>
      <c r="E142" s="57"/>
      <c r="F142" s="58" t="s">
        <v>137</v>
      </c>
      <c r="G142" s="57"/>
      <c r="H142" s="58"/>
      <c r="I142" s="57"/>
      <c r="J142" s="58"/>
      <c r="K142" s="57"/>
      <c r="L142" s="58"/>
      <c r="M142" s="30">
        <v>2</v>
      </c>
      <c r="N142" s="57"/>
      <c r="O142" s="58"/>
      <c r="P142" s="57"/>
      <c r="Q142" s="58"/>
      <c r="R142" s="57"/>
      <c r="S142" s="58"/>
      <c r="T142" s="57"/>
      <c r="U142" s="58"/>
      <c r="V142" s="57"/>
      <c r="W142" s="58"/>
      <c r="X142" s="57"/>
      <c r="Y142" s="58"/>
    </row>
    <row r="143" spans="1:25" ht="15.75">
      <c r="A143" s="27"/>
      <c r="B143" s="33" t="s">
        <v>194</v>
      </c>
      <c r="C143" s="29"/>
      <c r="D143" s="30">
        <v>1</v>
      </c>
      <c r="E143" s="57"/>
      <c r="F143" s="58"/>
      <c r="G143" s="57"/>
      <c r="H143" s="58"/>
      <c r="I143" s="57"/>
      <c r="J143" s="58"/>
      <c r="K143" s="57"/>
      <c r="L143" s="58"/>
      <c r="M143" s="30">
        <v>1</v>
      </c>
      <c r="N143" s="57"/>
      <c r="O143" s="58"/>
      <c r="P143" s="57"/>
      <c r="Q143" s="58"/>
      <c r="R143" s="57"/>
      <c r="S143" s="58"/>
      <c r="T143" s="57"/>
      <c r="U143" s="58"/>
      <c r="V143" s="57"/>
      <c r="W143" s="58"/>
      <c r="X143" s="57"/>
      <c r="Y143" s="58"/>
    </row>
    <row r="144" spans="1:25" ht="15.75">
      <c r="A144" s="132"/>
      <c r="B144" s="33" t="s">
        <v>195</v>
      </c>
      <c r="C144" s="29"/>
      <c r="D144" s="30">
        <v>0</v>
      </c>
      <c r="E144" s="57"/>
      <c r="F144" s="58"/>
      <c r="G144" s="57"/>
      <c r="H144" s="58"/>
      <c r="I144" s="57"/>
      <c r="J144" s="58"/>
      <c r="K144" s="57"/>
      <c r="L144" s="58"/>
      <c r="M144" s="30">
        <v>0</v>
      </c>
      <c r="N144" s="57"/>
      <c r="O144" s="58"/>
      <c r="P144" s="57"/>
      <c r="Q144" s="58"/>
      <c r="R144" s="57"/>
      <c r="S144" s="58"/>
      <c r="T144" s="57"/>
      <c r="U144" s="58"/>
      <c r="V144" s="57"/>
      <c r="W144" s="58"/>
      <c r="X144" s="57"/>
      <c r="Y144" s="58"/>
    </row>
    <row r="145" spans="1:25" ht="34.5" customHeight="1">
      <c r="A145" s="126" t="s">
        <v>257</v>
      </c>
      <c r="B145" s="127" t="s">
        <v>258</v>
      </c>
      <c r="C145" s="10" t="s">
        <v>37</v>
      </c>
      <c r="D145" s="119"/>
      <c r="E145" s="128"/>
      <c r="F145" s="129">
        <v>5</v>
      </c>
      <c r="G145" s="128"/>
      <c r="H145" s="129">
        <v>3</v>
      </c>
      <c r="I145" s="128"/>
      <c r="J145" s="129">
        <v>3</v>
      </c>
      <c r="K145" s="128"/>
      <c r="L145" s="129">
        <v>5</v>
      </c>
      <c r="M145" s="119"/>
      <c r="N145" s="130"/>
      <c r="O145" s="131"/>
      <c r="P145" s="130"/>
      <c r="Q145" s="131"/>
      <c r="R145" s="130"/>
      <c r="S145" s="131"/>
      <c r="T145" s="130"/>
      <c r="U145" s="131"/>
      <c r="V145" s="130"/>
      <c r="W145" s="131"/>
      <c r="X145" s="130"/>
      <c r="Y145" s="131"/>
    </row>
    <row r="146" spans="1:25" s="118" customFormat="1" ht="117" customHeight="1">
      <c r="A146" s="115" t="s">
        <v>196</v>
      </c>
      <c r="B146" s="110" t="s">
        <v>202</v>
      </c>
      <c r="C146" s="116"/>
      <c r="D146" s="117"/>
      <c r="E146" s="120">
        <f>E147/E148*100</f>
        <v>1.8747727908610061</v>
      </c>
      <c r="F146" s="66"/>
      <c r="G146" s="120">
        <f>G147/G148*100</f>
        <v>3.4268738559702867</v>
      </c>
      <c r="H146" s="66"/>
      <c r="I146" s="120">
        <f>I147/I148*100</f>
        <v>3.617931563920238</v>
      </c>
      <c r="J146" s="66"/>
      <c r="K146" s="120">
        <f>K147/K148*100</f>
        <v>0.7699728243238033</v>
      </c>
      <c r="L146" s="66"/>
      <c r="M146" s="117"/>
      <c r="N146" s="63"/>
      <c r="O146" s="64"/>
      <c r="P146" s="63"/>
      <c r="Q146" s="64"/>
      <c r="R146" s="63"/>
      <c r="S146" s="64"/>
      <c r="T146" s="63"/>
      <c r="U146" s="64"/>
      <c r="V146" s="63"/>
      <c r="W146" s="64"/>
      <c r="X146" s="63"/>
      <c r="Y146" s="64"/>
    </row>
    <row r="147" spans="1:25" s="118" customFormat="1" ht="91.5" customHeight="1">
      <c r="A147" s="115"/>
      <c r="B147" s="110" t="s">
        <v>200</v>
      </c>
      <c r="C147" s="116"/>
      <c r="D147" s="117"/>
      <c r="E147" s="65">
        <v>1970</v>
      </c>
      <c r="F147" s="66"/>
      <c r="G147" s="120">
        <v>2184.8</v>
      </c>
      <c r="H147" s="66"/>
      <c r="I147" s="65">
        <v>6192.6</v>
      </c>
      <c r="J147" s="66"/>
      <c r="K147" s="65">
        <v>8247.5</v>
      </c>
      <c r="L147" s="66"/>
      <c r="M147" s="117"/>
      <c r="N147" s="63"/>
      <c r="O147" s="64"/>
      <c r="P147" s="63"/>
      <c r="Q147" s="64"/>
      <c r="R147" s="63"/>
      <c r="S147" s="64"/>
      <c r="T147" s="63"/>
      <c r="U147" s="64"/>
      <c r="V147" s="63"/>
      <c r="W147" s="64"/>
      <c r="X147" s="63"/>
      <c r="Y147" s="64"/>
    </row>
    <row r="148" spans="1:25" s="118" customFormat="1" ht="91.5" customHeight="1">
      <c r="A148" s="115"/>
      <c r="B148" s="110" t="s">
        <v>201</v>
      </c>
      <c r="C148" s="116"/>
      <c r="D148" s="117"/>
      <c r="E148" s="65">
        <v>105079.4</v>
      </c>
      <c r="F148" s="66"/>
      <c r="G148" s="65">
        <v>63754.9</v>
      </c>
      <c r="H148" s="66"/>
      <c r="I148" s="65">
        <v>171164.1</v>
      </c>
      <c r="J148" s="66"/>
      <c r="K148" s="65">
        <v>1071141.7</v>
      </c>
      <c r="L148" s="66"/>
      <c r="M148" s="117"/>
      <c r="N148" s="63"/>
      <c r="O148" s="64"/>
      <c r="P148" s="63"/>
      <c r="Q148" s="64"/>
      <c r="R148" s="63"/>
      <c r="S148" s="64"/>
      <c r="T148" s="63"/>
      <c r="U148" s="64"/>
      <c r="V148" s="63"/>
      <c r="W148" s="64"/>
      <c r="X148" s="63"/>
      <c r="Y148" s="64"/>
    </row>
    <row r="149" spans="1:25" ht="36.75" customHeight="1">
      <c r="A149" s="93"/>
      <c r="B149" s="33" t="s">
        <v>197</v>
      </c>
      <c r="C149" s="29"/>
      <c r="D149" s="30">
        <v>5</v>
      </c>
      <c r="E149" s="57" t="s">
        <v>137</v>
      </c>
      <c r="F149" s="58"/>
      <c r="G149" s="57"/>
      <c r="H149" s="58"/>
      <c r="I149" s="57"/>
      <c r="J149" s="58"/>
      <c r="K149" s="57" t="s">
        <v>137</v>
      </c>
      <c r="L149" s="58"/>
      <c r="M149" s="30"/>
      <c r="N149" s="57"/>
      <c r="O149" s="58"/>
      <c r="P149" s="57"/>
      <c r="Q149" s="58"/>
      <c r="R149" s="57"/>
      <c r="S149" s="58"/>
      <c r="T149" s="57"/>
      <c r="U149" s="58"/>
      <c r="V149" s="57"/>
      <c r="W149" s="58"/>
      <c r="X149" s="57"/>
      <c r="Y149" s="58"/>
    </row>
    <row r="150" spans="1:25" ht="36.75" customHeight="1">
      <c r="A150" s="93"/>
      <c r="B150" s="112" t="s">
        <v>198</v>
      </c>
      <c r="C150" s="32"/>
      <c r="D150" s="19">
        <v>3</v>
      </c>
      <c r="E150" s="113"/>
      <c r="F150" s="114"/>
      <c r="G150" s="57" t="s">
        <v>137</v>
      </c>
      <c r="H150" s="114"/>
      <c r="I150" s="57" t="s">
        <v>137</v>
      </c>
      <c r="J150" s="114"/>
      <c r="K150" s="113"/>
      <c r="L150" s="114"/>
      <c r="M150" s="19"/>
      <c r="N150" s="113"/>
      <c r="O150" s="114"/>
      <c r="P150" s="113"/>
      <c r="Q150" s="114"/>
      <c r="R150" s="113"/>
      <c r="S150" s="114"/>
      <c r="T150" s="113"/>
      <c r="U150" s="114"/>
      <c r="V150" s="113"/>
      <c r="W150" s="114"/>
      <c r="X150" s="113"/>
      <c r="Y150" s="114"/>
    </row>
    <row r="151" spans="1:25" ht="36.75" customHeight="1" thickBot="1">
      <c r="A151" s="99"/>
      <c r="B151" s="48" t="s">
        <v>199</v>
      </c>
      <c r="C151" s="36"/>
      <c r="D151" s="37">
        <v>0</v>
      </c>
      <c r="E151" s="59"/>
      <c r="F151" s="60"/>
      <c r="G151" s="59"/>
      <c r="H151" s="60"/>
      <c r="I151" s="59"/>
      <c r="J151" s="60"/>
      <c r="K151" s="59"/>
      <c r="L151" s="60"/>
      <c r="M151" s="37"/>
      <c r="N151" s="59"/>
      <c r="O151" s="60"/>
      <c r="P151" s="59"/>
      <c r="Q151" s="60"/>
      <c r="R151" s="59"/>
      <c r="S151" s="60"/>
      <c r="T151" s="59"/>
      <c r="U151" s="60"/>
      <c r="V151" s="59"/>
      <c r="W151" s="60"/>
      <c r="X151" s="59"/>
      <c r="Y151" s="60"/>
    </row>
    <row r="152" spans="1:25" s="96" customFormat="1" ht="43.5" customHeight="1" thickBot="1">
      <c r="A152" s="164" t="s">
        <v>90</v>
      </c>
      <c r="B152" s="165"/>
      <c r="C152" s="165"/>
      <c r="D152" s="49">
        <f>D9+D27+D74+D88+D101+D117</f>
        <v>120</v>
      </c>
      <c r="E152" s="50"/>
      <c r="F152" s="49">
        <f>F9+F27+F74+F88+F101+F117</f>
        <v>76</v>
      </c>
      <c r="G152" s="50"/>
      <c r="H152" s="49">
        <f>H9+H27+H74+H88+H101+H117</f>
        <v>66</v>
      </c>
      <c r="I152" s="50"/>
      <c r="J152" s="49">
        <f>J9+J27+J74+J88+J101+J117</f>
        <v>73</v>
      </c>
      <c r="K152" s="50"/>
      <c r="L152" s="49">
        <f>L9+L27+L74+L88+L101+L117</f>
        <v>83</v>
      </c>
      <c r="M152" s="49">
        <f>M9+M27+M74+M88+M101+M117</f>
        <v>85</v>
      </c>
      <c r="N152" s="50"/>
      <c r="O152" s="49">
        <f>O9+O27+O74+O88+O101+O117</f>
        <v>85</v>
      </c>
      <c r="P152" s="50"/>
      <c r="Q152" s="49">
        <f>Q9+Q27+Q74+Q88+Q101+Q117</f>
        <v>67</v>
      </c>
      <c r="R152" s="50"/>
      <c r="S152" s="49">
        <f>S9+S27+S74+S88+S101+S117</f>
        <v>62</v>
      </c>
      <c r="T152" s="50"/>
      <c r="U152" s="49">
        <f>U9+U27+U74+U88+U101+U117</f>
        <v>61</v>
      </c>
      <c r="V152" s="50"/>
      <c r="W152" s="49">
        <f>W9+W27+W74+W88+W101+W117</f>
        <v>52</v>
      </c>
      <c r="X152" s="50"/>
      <c r="Y152" s="49">
        <f>Y9+Y27+Y74+Y88+Y101+Y117</f>
        <v>61</v>
      </c>
    </row>
    <row r="155" spans="1:2" ht="75" customHeight="1">
      <c r="A155" s="154" t="s">
        <v>69</v>
      </c>
      <c r="B155" s="154"/>
    </row>
    <row r="156" spans="1:2" ht="46.5" customHeight="1">
      <c r="A156" s="161" t="s">
        <v>70</v>
      </c>
      <c r="B156" s="161"/>
    </row>
  </sheetData>
  <sheetProtection/>
  <mergeCells count="100">
    <mergeCell ref="M97:M98"/>
    <mergeCell ref="I2:J2"/>
    <mergeCell ref="I3:J5"/>
    <mergeCell ref="I6:I7"/>
    <mergeCell ref="J6:J7"/>
    <mergeCell ref="X3:Y5"/>
    <mergeCell ref="X6:X7"/>
    <mergeCell ref="Y6:Y7"/>
    <mergeCell ref="R2:S2"/>
    <mergeCell ref="T2:U2"/>
    <mergeCell ref="V2:W2"/>
    <mergeCell ref="R3:S5"/>
    <mergeCell ref="T3:U5"/>
    <mergeCell ref="V3:W5"/>
    <mergeCell ref="V6:V7"/>
    <mergeCell ref="W6:W7"/>
    <mergeCell ref="T6:T7"/>
    <mergeCell ref="U6:U7"/>
    <mergeCell ref="N6:N7"/>
    <mergeCell ref="O6:O7"/>
    <mergeCell ref="P6:P7"/>
    <mergeCell ref="Q6:Q7"/>
    <mergeCell ref="R6:R7"/>
    <mergeCell ref="S6:S7"/>
    <mergeCell ref="E1:L1"/>
    <mergeCell ref="N3:O5"/>
    <mergeCell ref="P3:Q5"/>
    <mergeCell ref="N1:Y1"/>
    <mergeCell ref="E2:F2"/>
    <mergeCell ref="K2:L2"/>
    <mergeCell ref="N2:O2"/>
    <mergeCell ref="P2:Q2"/>
    <mergeCell ref="K3:L5"/>
    <mergeCell ref="X2:Y2"/>
    <mergeCell ref="D20:D22"/>
    <mergeCell ref="A9:C9"/>
    <mergeCell ref="C10:C12"/>
    <mergeCell ref="D10:D12"/>
    <mergeCell ref="C39:C42"/>
    <mergeCell ref="D39:D42"/>
    <mergeCell ref="A27:C27"/>
    <mergeCell ref="C28:C31"/>
    <mergeCell ref="D28:D31"/>
    <mergeCell ref="K6:K7"/>
    <mergeCell ref="L6:L7"/>
    <mergeCell ref="D83:D85"/>
    <mergeCell ref="D78:D80"/>
    <mergeCell ref="A74:C74"/>
    <mergeCell ref="C60:C63"/>
    <mergeCell ref="D60:D63"/>
    <mergeCell ref="C50:C51"/>
    <mergeCell ref="D50:D51"/>
    <mergeCell ref="C20:C22"/>
    <mergeCell ref="C102:C103"/>
    <mergeCell ref="D93:D94"/>
    <mergeCell ref="A88:C88"/>
    <mergeCell ref="C89:C90"/>
    <mergeCell ref="D89:D90"/>
    <mergeCell ref="C97:C98"/>
    <mergeCell ref="D97:D98"/>
    <mergeCell ref="E3:F5"/>
    <mergeCell ref="E6:E7"/>
    <mergeCell ref="F6:F7"/>
    <mergeCell ref="C135:C138"/>
    <mergeCell ref="D135:D138"/>
    <mergeCell ref="C131:C132"/>
    <mergeCell ref="D131:D132"/>
    <mergeCell ref="D102:D103"/>
    <mergeCell ref="C93:C94"/>
    <mergeCell ref="C123:C125"/>
    <mergeCell ref="A156:B156"/>
    <mergeCell ref="M10:M12"/>
    <mergeCell ref="M20:M22"/>
    <mergeCell ref="M28:M31"/>
    <mergeCell ref="M39:M42"/>
    <mergeCell ref="M50:M51"/>
    <mergeCell ref="M60:M63"/>
    <mergeCell ref="M78:M80"/>
    <mergeCell ref="A152:C152"/>
    <mergeCell ref="D123:D125"/>
    <mergeCell ref="M89:M90"/>
    <mergeCell ref="M93:M94"/>
    <mergeCell ref="M102:M103"/>
    <mergeCell ref="A155:B155"/>
    <mergeCell ref="C118:C120"/>
    <mergeCell ref="D118:D120"/>
    <mergeCell ref="A117:C117"/>
    <mergeCell ref="C107:C110"/>
    <mergeCell ref="D107:D110"/>
    <mergeCell ref="A101:C101"/>
    <mergeCell ref="G2:H2"/>
    <mergeCell ref="G3:H5"/>
    <mergeCell ref="G6:G7"/>
    <mergeCell ref="H6:H7"/>
    <mergeCell ref="M135:M138"/>
    <mergeCell ref="M107:M110"/>
    <mergeCell ref="M118:M120"/>
    <mergeCell ref="M123:M125"/>
    <mergeCell ref="M131:M132"/>
    <mergeCell ref="M83:M85"/>
  </mergeCells>
  <hyperlinks>
    <hyperlink ref="D7" location="_ftn1" display="_ftn1"/>
    <hyperlink ref="A155" location="_ftnref1" display="_ftnref1"/>
    <hyperlink ref="A156" location="_ftnref2" display="_ftnref2"/>
    <hyperlink ref="M7" location="_ftn1" display="_ftn1"/>
  </hyperlinks>
  <printOptions/>
  <pageMargins left="0.15748031496062992" right="0.15748031496062992" top="0.4724409448818898" bottom="0.31496062992125984" header="0.5118110236220472" footer="0.31496062992125984"/>
  <pageSetup fitToHeight="100" fitToWidth="1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zoomScalePageLayoutView="0" workbookViewId="0" topLeftCell="A1">
      <selection activeCell="D7" sqref="D7:F7"/>
    </sheetView>
  </sheetViews>
  <sheetFormatPr defaultColWidth="9.00390625" defaultRowHeight="12.75"/>
  <cols>
    <col min="1" max="1" width="5.25390625" style="0" customWidth="1"/>
    <col min="2" max="2" width="41.25390625" style="0" customWidth="1"/>
    <col min="3" max="3" width="10.875" style="0" customWidth="1"/>
    <col min="4" max="21" width="5.875" style="0" customWidth="1"/>
  </cols>
  <sheetData>
    <row r="1" spans="1:12" ht="57.75" customHeight="1">
      <c r="A1" s="203" t="s">
        <v>267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2" ht="140.25" customHeight="1">
      <c r="A2" s="73" t="s">
        <v>110</v>
      </c>
      <c r="B2" s="73" t="s">
        <v>111</v>
      </c>
      <c r="C2" s="73" t="s">
        <v>133</v>
      </c>
      <c r="D2" s="204" t="s">
        <v>113</v>
      </c>
      <c r="E2" s="205"/>
      <c r="F2" s="206"/>
      <c r="G2" s="196" t="s">
        <v>115</v>
      </c>
      <c r="H2" s="197"/>
      <c r="I2" s="198"/>
      <c r="J2" s="186" t="s">
        <v>112</v>
      </c>
      <c r="K2" s="186"/>
      <c r="L2" s="186"/>
    </row>
    <row r="3" spans="1:12" ht="25.5" customHeight="1">
      <c r="A3" s="74"/>
      <c r="B3" s="83" t="s">
        <v>116</v>
      </c>
      <c r="C3" s="78"/>
      <c r="D3" s="190">
        <v>120</v>
      </c>
      <c r="E3" s="191"/>
      <c r="F3" s="192"/>
      <c r="G3" s="190">
        <v>1</v>
      </c>
      <c r="H3" s="191"/>
      <c r="I3" s="192"/>
      <c r="J3" s="190">
        <v>5</v>
      </c>
      <c r="K3" s="191"/>
      <c r="L3" s="192"/>
    </row>
    <row r="4" spans="1:12" ht="31.5" customHeight="1">
      <c r="A4" s="75">
        <v>1</v>
      </c>
      <c r="B4" s="75" t="s">
        <v>261</v>
      </c>
      <c r="C4" s="85" t="s">
        <v>130</v>
      </c>
      <c r="D4" s="187">
        <f>Таблица!L152</f>
        <v>83</v>
      </c>
      <c r="E4" s="188"/>
      <c r="F4" s="189"/>
      <c r="G4" s="193">
        <f>D4/Таблица!D152</f>
        <v>0.6916666666666667</v>
      </c>
      <c r="H4" s="194"/>
      <c r="I4" s="195"/>
      <c r="J4" s="193">
        <f>G4*5</f>
        <v>3.458333333333333</v>
      </c>
      <c r="K4" s="194"/>
      <c r="L4" s="195"/>
    </row>
    <row r="5" spans="1:12" ht="31.5" customHeight="1">
      <c r="A5" s="75">
        <v>2</v>
      </c>
      <c r="B5" s="75" t="s">
        <v>6</v>
      </c>
      <c r="C5" s="85" t="s">
        <v>139</v>
      </c>
      <c r="D5" s="187">
        <f>Таблица!F152</f>
        <v>76</v>
      </c>
      <c r="E5" s="188"/>
      <c r="F5" s="189"/>
      <c r="G5" s="193">
        <f>D5/Таблица!D152</f>
        <v>0.6333333333333333</v>
      </c>
      <c r="H5" s="194"/>
      <c r="I5" s="195"/>
      <c r="J5" s="193">
        <f>G5*5</f>
        <v>3.1666666666666665</v>
      </c>
      <c r="K5" s="194"/>
      <c r="L5" s="195"/>
    </row>
    <row r="6" spans="1:12" ht="31.5" customHeight="1">
      <c r="A6" s="75">
        <v>3</v>
      </c>
      <c r="B6" s="75" t="s">
        <v>136</v>
      </c>
      <c r="C6" s="85" t="s">
        <v>140</v>
      </c>
      <c r="D6" s="187">
        <f>Таблица!J152</f>
        <v>73</v>
      </c>
      <c r="E6" s="188"/>
      <c r="F6" s="189"/>
      <c r="G6" s="193">
        <f>D6/Таблица!D152</f>
        <v>0.6083333333333333</v>
      </c>
      <c r="H6" s="194"/>
      <c r="I6" s="195"/>
      <c r="J6" s="193">
        <f>G6*5</f>
        <v>3.0416666666666665</v>
      </c>
      <c r="K6" s="194"/>
      <c r="L6" s="195"/>
    </row>
    <row r="7" spans="1:12" ht="31.5" customHeight="1">
      <c r="A7" s="75">
        <v>4</v>
      </c>
      <c r="B7" s="75" t="s">
        <v>135</v>
      </c>
      <c r="C7" s="85" t="s">
        <v>141</v>
      </c>
      <c r="D7" s="187">
        <f>Таблица!H152</f>
        <v>66</v>
      </c>
      <c r="E7" s="188"/>
      <c r="F7" s="189"/>
      <c r="G7" s="193">
        <f>D7/Таблица!D152</f>
        <v>0.55</v>
      </c>
      <c r="H7" s="194"/>
      <c r="I7" s="195"/>
      <c r="J7" s="193">
        <f>G7*5</f>
        <v>2.75</v>
      </c>
      <c r="K7" s="194"/>
      <c r="L7" s="195"/>
    </row>
    <row r="8" spans="1:12" ht="25.5" customHeight="1">
      <c r="A8" s="80"/>
      <c r="B8" s="76" t="s">
        <v>114</v>
      </c>
      <c r="C8" s="77"/>
      <c r="D8" s="211">
        <f>(D5+D7+D6+D4)/4</f>
        <v>74.5</v>
      </c>
      <c r="E8" s="212"/>
      <c r="F8" s="213"/>
      <c r="G8" s="200">
        <f>(G5+G7+G6+G4)/4</f>
        <v>0.6208333333333333</v>
      </c>
      <c r="H8" s="201"/>
      <c r="I8" s="202"/>
      <c r="J8" s="200">
        <f>(J5+J7+J6+J4)/4</f>
        <v>3.104166666666666</v>
      </c>
      <c r="K8" s="201"/>
      <c r="L8" s="202"/>
    </row>
    <row r="9" spans="1:12" ht="12.7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3" spans="1:21" ht="39" customHeight="1">
      <c r="A13" s="199" t="s">
        <v>110</v>
      </c>
      <c r="B13" s="199" t="s">
        <v>111</v>
      </c>
      <c r="C13" s="199"/>
      <c r="D13" s="210" t="s">
        <v>126</v>
      </c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</row>
    <row r="14" spans="1:21" ht="137.25" customHeight="1">
      <c r="A14" s="199"/>
      <c r="B14" s="199"/>
      <c r="C14" s="199"/>
      <c r="D14" s="199" t="s">
        <v>118</v>
      </c>
      <c r="E14" s="199"/>
      <c r="F14" s="199"/>
      <c r="G14" s="199" t="s">
        <v>119</v>
      </c>
      <c r="H14" s="199"/>
      <c r="I14" s="199"/>
      <c r="J14" s="199" t="s">
        <v>120</v>
      </c>
      <c r="K14" s="199"/>
      <c r="L14" s="199"/>
      <c r="M14" s="199" t="s">
        <v>121</v>
      </c>
      <c r="N14" s="199"/>
      <c r="O14" s="199"/>
      <c r="P14" s="199" t="s">
        <v>122</v>
      </c>
      <c r="Q14" s="199"/>
      <c r="R14" s="199"/>
      <c r="S14" s="199" t="s">
        <v>259</v>
      </c>
      <c r="T14" s="199"/>
      <c r="U14" s="199"/>
    </row>
    <row r="15" spans="1:21" ht="25.5" customHeight="1">
      <c r="A15" s="73"/>
      <c r="B15" s="73"/>
      <c r="C15" s="73"/>
      <c r="D15" s="86" t="s">
        <v>129</v>
      </c>
      <c r="E15" s="86" t="s">
        <v>128</v>
      </c>
      <c r="F15" s="86" t="s">
        <v>127</v>
      </c>
      <c r="G15" s="86" t="s">
        <v>129</v>
      </c>
      <c r="H15" s="86" t="s">
        <v>128</v>
      </c>
      <c r="I15" s="86" t="s">
        <v>127</v>
      </c>
      <c r="J15" s="86" t="s">
        <v>129</v>
      </c>
      <c r="K15" s="86" t="s">
        <v>128</v>
      </c>
      <c r="L15" s="86" t="s">
        <v>127</v>
      </c>
      <c r="M15" s="86" t="s">
        <v>129</v>
      </c>
      <c r="N15" s="86" t="s">
        <v>128</v>
      </c>
      <c r="O15" s="86" t="s">
        <v>127</v>
      </c>
      <c r="P15" s="86" t="s">
        <v>129</v>
      </c>
      <c r="Q15" s="86" t="s">
        <v>128</v>
      </c>
      <c r="R15" s="86" t="s">
        <v>127</v>
      </c>
      <c r="S15" s="86" t="s">
        <v>129</v>
      </c>
      <c r="T15" s="86" t="s">
        <v>128</v>
      </c>
      <c r="U15" s="86" t="s">
        <v>127</v>
      </c>
    </row>
    <row r="16" spans="1:21" ht="25.5" customHeight="1">
      <c r="A16" s="74"/>
      <c r="B16" s="209" t="s">
        <v>116</v>
      </c>
      <c r="C16" s="209"/>
      <c r="D16" s="79">
        <f>Таблица!D9</f>
        <v>15</v>
      </c>
      <c r="E16" s="79"/>
      <c r="F16" s="79">
        <v>5</v>
      </c>
      <c r="G16" s="79">
        <f>Таблица!D27</f>
        <v>35</v>
      </c>
      <c r="H16" s="79"/>
      <c r="I16" s="79">
        <v>5</v>
      </c>
      <c r="J16" s="79">
        <f>Таблица!D74</f>
        <v>15</v>
      </c>
      <c r="K16" s="79"/>
      <c r="L16" s="79">
        <v>5</v>
      </c>
      <c r="M16" s="79">
        <f>Таблица!D88</f>
        <v>15</v>
      </c>
      <c r="N16" s="79"/>
      <c r="O16" s="79">
        <v>5</v>
      </c>
      <c r="P16" s="79">
        <f>Таблица!D101</f>
        <v>10</v>
      </c>
      <c r="Q16" s="79"/>
      <c r="R16" s="79">
        <v>5</v>
      </c>
      <c r="S16" s="79">
        <f>Таблица!D117</f>
        <v>30</v>
      </c>
      <c r="T16" s="79"/>
      <c r="U16" s="79">
        <v>5</v>
      </c>
    </row>
    <row r="17" spans="1:21" ht="31.5" customHeight="1">
      <c r="A17" s="75">
        <v>1</v>
      </c>
      <c r="B17" s="207" t="s">
        <v>6</v>
      </c>
      <c r="C17" s="207"/>
      <c r="D17" s="74">
        <f>Таблица!F9</f>
        <v>0</v>
      </c>
      <c r="E17" s="74">
        <f>D17/D16</f>
        <v>0</v>
      </c>
      <c r="F17" s="74">
        <f>E17*5</f>
        <v>0</v>
      </c>
      <c r="G17" s="74">
        <f>Таблица!F27</f>
        <v>29</v>
      </c>
      <c r="H17" s="74">
        <f>G17/G16</f>
        <v>0.8285714285714286</v>
      </c>
      <c r="I17" s="74">
        <f>H17*5</f>
        <v>4.142857142857143</v>
      </c>
      <c r="J17" s="74">
        <f>Таблица!F74</f>
        <v>15</v>
      </c>
      <c r="K17" s="74">
        <f>J17/J16</f>
        <v>1</v>
      </c>
      <c r="L17" s="74">
        <f>K17*5</f>
        <v>5</v>
      </c>
      <c r="M17" s="74">
        <f>Таблица!F88</f>
        <v>10</v>
      </c>
      <c r="N17" s="74">
        <f>M17/M16</f>
        <v>0.6666666666666666</v>
      </c>
      <c r="O17" s="74">
        <f>N17*5</f>
        <v>3.333333333333333</v>
      </c>
      <c r="P17" s="74">
        <f>Таблица!F101</f>
        <v>5</v>
      </c>
      <c r="Q17" s="74">
        <f>P17/P16</f>
        <v>0.5</v>
      </c>
      <c r="R17" s="74">
        <f>Q17*5</f>
        <v>2.5</v>
      </c>
      <c r="S17" s="74">
        <f>Таблица!F117</f>
        <v>17</v>
      </c>
      <c r="T17" s="74">
        <f>S17/S16</f>
        <v>0.5666666666666667</v>
      </c>
      <c r="U17" s="74">
        <f>T17*5</f>
        <v>2.833333333333333</v>
      </c>
    </row>
    <row r="18" spans="1:21" ht="31.5" customHeight="1">
      <c r="A18" s="75">
        <v>2</v>
      </c>
      <c r="B18" s="207" t="s">
        <v>135</v>
      </c>
      <c r="C18" s="207"/>
      <c r="D18" s="74">
        <f>Таблица!H9</f>
        <v>5</v>
      </c>
      <c r="E18" s="74">
        <f>D18/D16</f>
        <v>0.3333333333333333</v>
      </c>
      <c r="F18" s="74">
        <f>E18*5</f>
        <v>1.6666666666666665</v>
      </c>
      <c r="G18" s="74">
        <f>Таблица!H27</f>
        <v>30</v>
      </c>
      <c r="H18" s="74">
        <f>G18/G16</f>
        <v>0.8571428571428571</v>
      </c>
      <c r="I18" s="74">
        <f>H18*5</f>
        <v>4.285714285714286</v>
      </c>
      <c r="J18" s="74">
        <f>Таблица!H74</f>
        <v>15</v>
      </c>
      <c r="K18" s="74">
        <f>J18/J16</f>
        <v>1</v>
      </c>
      <c r="L18" s="74">
        <f>K18*5</f>
        <v>5</v>
      </c>
      <c r="M18" s="74">
        <f>Таблица!H88</f>
        <v>10</v>
      </c>
      <c r="N18" s="74">
        <f>M18/M16</f>
        <v>0.6666666666666666</v>
      </c>
      <c r="O18" s="74">
        <f>N18*5</f>
        <v>3.333333333333333</v>
      </c>
      <c r="P18" s="74">
        <f>Таблица!H101</f>
        <v>0</v>
      </c>
      <c r="Q18" s="74">
        <f>P18/P16</f>
        <v>0</v>
      </c>
      <c r="R18" s="74">
        <f>Q18*5</f>
        <v>0</v>
      </c>
      <c r="S18" s="74">
        <f>Таблица!H117</f>
        <v>6</v>
      </c>
      <c r="T18" s="74">
        <f>S18/S16</f>
        <v>0.2</v>
      </c>
      <c r="U18" s="74">
        <f>T18*5</f>
        <v>1</v>
      </c>
    </row>
    <row r="19" spans="1:21" ht="31.5" customHeight="1">
      <c r="A19" s="75">
        <v>3</v>
      </c>
      <c r="B19" s="207" t="s">
        <v>136</v>
      </c>
      <c r="C19" s="207"/>
      <c r="D19" s="74">
        <f>Таблица!J9</f>
        <v>5</v>
      </c>
      <c r="E19" s="74">
        <f>D19/D16</f>
        <v>0.3333333333333333</v>
      </c>
      <c r="F19" s="74">
        <f>E19*5</f>
        <v>1.6666666666666665</v>
      </c>
      <c r="G19" s="74">
        <f>Таблица!J27</f>
        <v>31</v>
      </c>
      <c r="H19" s="74">
        <f>G19/G16</f>
        <v>0.8857142857142857</v>
      </c>
      <c r="I19" s="74">
        <f>H19*5</f>
        <v>4.428571428571429</v>
      </c>
      <c r="J19" s="74">
        <f>Таблица!J74</f>
        <v>15</v>
      </c>
      <c r="K19" s="74">
        <f>J19/J16</f>
        <v>1</v>
      </c>
      <c r="L19" s="74">
        <f>K19*5</f>
        <v>5</v>
      </c>
      <c r="M19" s="74">
        <f>Таблица!J88</f>
        <v>10</v>
      </c>
      <c r="N19" s="74">
        <f>M19/M16</f>
        <v>0.6666666666666666</v>
      </c>
      <c r="O19" s="74">
        <f>N19*5</f>
        <v>3.333333333333333</v>
      </c>
      <c r="P19" s="74">
        <f>Таблица!J101</f>
        <v>0</v>
      </c>
      <c r="Q19" s="74">
        <f>P19/P16</f>
        <v>0</v>
      </c>
      <c r="R19" s="74">
        <f>Q19*5</f>
        <v>0</v>
      </c>
      <c r="S19" s="74">
        <f>Таблица!J117</f>
        <v>12</v>
      </c>
      <c r="T19" s="74">
        <f>S19/S16</f>
        <v>0.4</v>
      </c>
      <c r="U19" s="74">
        <f>T19*5</f>
        <v>2</v>
      </c>
    </row>
    <row r="20" spans="1:21" ht="31.5" customHeight="1">
      <c r="A20" s="75">
        <v>4</v>
      </c>
      <c r="B20" s="207" t="s">
        <v>261</v>
      </c>
      <c r="C20" s="207"/>
      <c r="D20" s="74">
        <f>Таблица!L9</f>
        <v>10</v>
      </c>
      <c r="E20" s="74">
        <f>D20/D16</f>
        <v>0.6666666666666666</v>
      </c>
      <c r="F20" s="74">
        <f>E20*5</f>
        <v>3.333333333333333</v>
      </c>
      <c r="G20" s="74">
        <f>Таблица!L27</f>
        <v>30</v>
      </c>
      <c r="H20" s="74">
        <f>G20/G16</f>
        <v>0.8571428571428571</v>
      </c>
      <c r="I20" s="74">
        <f>H20*5</f>
        <v>4.285714285714286</v>
      </c>
      <c r="J20" s="74">
        <f>Таблица!L74</f>
        <v>15</v>
      </c>
      <c r="K20" s="74">
        <f>J20/J16</f>
        <v>1</v>
      </c>
      <c r="L20" s="74">
        <f>K20*5</f>
        <v>5</v>
      </c>
      <c r="M20" s="74">
        <f>Таблица!L88</f>
        <v>10</v>
      </c>
      <c r="N20" s="74">
        <f>M20/M16</f>
        <v>0.6666666666666666</v>
      </c>
      <c r="O20" s="74">
        <f>N20*5</f>
        <v>3.333333333333333</v>
      </c>
      <c r="P20" s="74">
        <f>Таблица!L101</f>
        <v>0</v>
      </c>
      <c r="Q20" s="74">
        <f>P20/P16</f>
        <v>0</v>
      </c>
      <c r="R20" s="74">
        <f>Q20*5</f>
        <v>0</v>
      </c>
      <c r="S20" s="74">
        <f>Таблица!L117</f>
        <v>18</v>
      </c>
      <c r="T20" s="74">
        <f>S20/S16</f>
        <v>0.6</v>
      </c>
      <c r="U20" s="74">
        <f>T20*5</f>
        <v>3</v>
      </c>
    </row>
    <row r="21" spans="1:21" ht="25.5" customHeight="1">
      <c r="A21" s="80"/>
      <c r="B21" s="208" t="s">
        <v>114</v>
      </c>
      <c r="C21" s="208"/>
      <c r="D21" s="77">
        <f>(D17+D18+D19+D20)/4</f>
        <v>5</v>
      </c>
      <c r="E21" s="77">
        <f aca="true" t="shared" si="0" ref="E21:U21">(E17+E18+E19+E20)/4</f>
        <v>0.3333333333333333</v>
      </c>
      <c r="F21" s="77">
        <f t="shared" si="0"/>
        <v>1.6666666666666665</v>
      </c>
      <c r="G21" s="77">
        <f t="shared" si="0"/>
        <v>30</v>
      </c>
      <c r="H21" s="77">
        <f t="shared" si="0"/>
        <v>0.8571428571428571</v>
      </c>
      <c r="I21" s="77">
        <f t="shared" si="0"/>
        <v>4.285714285714286</v>
      </c>
      <c r="J21" s="77">
        <f t="shared" si="0"/>
        <v>15</v>
      </c>
      <c r="K21" s="77">
        <f t="shared" si="0"/>
        <v>1</v>
      </c>
      <c r="L21" s="77">
        <f t="shared" si="0"/>
        <v>5</v>
      </c>
      <c r="M21" s="77">
        <f t="shared" si="0"/>
        <v>10</v>
      </c>
      <c r="N21" s="77">
        <f t="shared" si="0"/>
        <v>0.6666666666666666</v>
      </c>
      <c r="O21" s="77">
        <f t="shared" si="0"/>
        <v>3.333333333333333</v>
      </c>
      <c r="P21" s="77">
        <f t="shared" si="0"/>
        <v>1.25</v>
      </c>
      <c r="Q21" s="77">
        <f t="shared" si="0"/>
        <v>0.125</v>
      </c>
      <c r="R21" s="77">
        <f t="shared" si="0"/>
        <v>0.625</v>
      </c>
      <c r="S21" s="77">
        <f t="shared" si="0"/>
        <v>13.25</v>
      </c>
      <c r="T21" s="77">
        <f t="shared" si="0"/>
        <v>0.44166666666666665</v>
      </c>
      <c r="U21" s="77">
        <f t="shared" si="0"/>
        <v>2.208333333333333</v>
      </c>
    </row>
  </sheetData>
  <sheetProtection/>
  <mergeCells count="37">
    <mergeCell ref="D7:F7"/>
    <mergeCell ref="G7:I7"/>
    <mergeCell ref="J7:L7"/>
    <mergeCell ref="D8:F8"/>
    <mergeCell ref="D14:F14"/>
    <mergeCell ref="G14:I14"/>
    <mergeCell ref="J14:L14"/>
    <mergeCell ref="B17:C17"/>
    <mergeCell ref="B21:C21"/>
    <mergeCell ref="A13:A14"/>
    <mergeCell ref="B13:C14"/>
    <mergeCell ref="B16:C16"/>
    <mergeCell ref="D6:F6"/>
    <mergeCell ref="D13:U13"/>
    <mergeCell ref="B18:C18"/>
    <mergeCell ref="B19:C19"/>
    <mergeCell ref="B20:C20"/>
    <mergeCell ref="M14:O14"/>
    <mergeCell ref="P14:R14"/>
    <mergeCell ref="S14:U14"/>
    <mergeCell ref="G8:I8"/>
    <mergeCell ref="J8:L8"/>
    <mergeCell ref="A1:L1"/>
    <mergeCell ref="D2:F2"/>
    <mergeCell ref="G3:I3"/>
    <mergeCell ref="G4:I4"/>
    <mergeCell ref="J4:L4"/>
    <mergeCell ref="J2:L2"/>
    <mergeCell ref="D4:F4"/>
    <mergeCell ref="J3:L3"/>
    <mergeCell ref="G6:I6"/>
    <mergeCell ref="J6:L6"/>
    <mergeCell ref="G2:I2"/>
    <mergeCell ref="D3:F3"/>
    <mergeCell ref="D5:F5"/>
    <mergeCell ref="G5:I5"/>
    <mergeCell ref="J5:L5"/>
  </mergeCells>
  <printOptions/>
  <pageMargins left="0.51" right="0.33" top="0.49" bottom="1" header="0.5" footer="0.5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="80" zoomScaleNormal="80" zoomScalePageLayoutView="0" workbookViewId="0" topLeftCell="A1">
      <selection activeCell="AA7" sqref="AA7"/>
    </sheetView>
  </sheetViews>
  <sheetFormatPr defaultColWidth="9.00390625" defaultRowHeight="12.75"/>
  <cols>
    <col min="1" max="1" width="5.25390625" style="0" customWidth="1"/>
    <col min="2" max="2" width="41.25390625" style="0" customWidth="1"/>
    <col min="3" max="3" width="10.875" style="0" customWidth="1"/>
    <col min="4" max="21" width="5.875" style="0" customWidth="1"/>
    <col min="22" max="22" width="11.00390625" style="0" customWidth="1"/>
  </cols>
  <sheetData>
    <row r="1" spans="1:12" ht="57.75" customHeight="1">
      <c r="A1" s="203" t="s">
        <v>268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2" ht="140.25" customHeight="1">
      <c r="A2" s="73" t="s">
        <v>110</v>
      </c>
      <c r="B2" s="73" t="s">
        <v>111</v>
      </c>
      <c r="C2" s="73" t="s">
        <v>133</v>
      </c>
      <c r="D2" s="204" t="s">
        <v>113</v>
      </c>
      <c r="E2" s="205"/>
      <c r="F2" s="206"/>
      <c r="G2" s="196" t="s">
        <v>115</v>
      </c>
      <c r="H2" s="197"/>
      <c r="I2" s="198"/>
      <c r="J2" s="186" t="s">
        <v>112</v>
      </c>
      <c r="K2" s="186"/>
      <c r="L2" s="186"/>
    </row>
    <row r="3" spans="1:12" ht="25.5" customHeight="1">
      <c r="A3" s="74"/>
      <c r="B3" s="83" t="s">
        <v>116</v>
      </c>
      <c r="C3" s="78"/>
      <c r="D3" s="190">
        <v>85</v>
      </c>
      <c r="E3" s="191"/>
      <c r="F3" s="192"/>
      <c r="G3" s="190">
        <v>1</v>
      </c>
      <c r="H3" s="191"/>
      <c r="I3" s="192"/>
      <c r="J3" s="190">
        <v>5</v>
      </c>
      <c r="K3" s="191"/>
      <c r="L3" s="192"/>
    </row>
    <row r="4" spans="1:12" ht="44.25" customHeight="1">
      <c r="A4" s="75">
        <v>1</v>
      </c>
      <c r="B4" s="75" t="s">
        <v>123</v>
      </c>
      <c r="C4" s="85" t="s">
        <v>130</v>
      </c>
      <c r="D4" s="187">
        <f>Таблица!O152</f>
        <v>85</v>
      </c>
      <c r="E4" s="188"/>
      <c r="F4" s="189"/>
      <c r="G4" s="193">
        <f>D4/Таблица!M152</f>
        <v>1</v>
      </c>
      <c r="H4" s="194"/>
      <c r="I4" s="195"/>
      <c r="J4" s="193">
        <f aca="true" t="shared" si="0" ref="J4:J9">G4*5</f>
        <v>5</v>
      </c>
      <c r="K4" s="194"/>
      <c r="L4" s="195"/>
    </row>
    <row r="5" spans="1:12" ht="44.25" customHeight="1">
      <c r="A5" s="75">
        <v>3</v>
      </c>
      <c r="B5" s="75" t="s">
        <v>124</v>
      </c>
      <c r="C5" s="85" t="s">
        <v>139</v>
      </c>
      <c r="D5" s="187">
        <f>Таблица!Q152</f>
        <v>67</v>
      </c>
      <c r="E5" s="188"/>
      <c r="F5" s="189"/>
      <c r="G5" s="193">
        <f>D5/Таблица!M152</f>
        <v>0.788235294117647</v>
      </c>
      <c r="H5" s="194"/>
      <c r="I5" s="195"/>
      <c r="J5" s="193">
        <f>G5*5</f>
        <v>3.941176470588235</v>
      </c>
      <c r="K5" s="194"/>
      <c r="L5" s="195"/>
    </row>
    <row r="6" spans="1:12" ht="44.25" customHeight="1">
      <c r="A6" s="75">
        <v>4</v>
      </c>
      <c r="B6" s="75" t="s">
        <v>101</v>
      </c>
      <c r="C6" s="85" t="s">
        <v>140</v>
      </c>
      <c r="D6" s="187">
        <f>Таблица!S152</f>
        <v>62</v>
      </c>
      <c r="E6" s="188"/>
      <c r="F6" s="189"/>
      <c r="G6" s="193">
        <f>D6/Таблица!M152</f>
        <v>0.7294117647058823</v>
      </c>
      <c r="H6" s="194"/>
      <c r="I6" s="195"/>
      <c r="J6" s="193">
        <f>G6*5</f>
        <v>3.6470588235294117</v>
      </c>
      <c r="K6" s="194"/>
      <c r="L6" s="195"/>
    </row>
    <row r="7" spans="1:12" ht="44.25" customHeight="1">
      <c r="A7" s="75">
        <v>5</v>
      </c>
      <c r="B7" s="75" t="s">
        <v>125</v>
      </c>
      <c r="C7" s="85" t="s">
        <v>274</v>
      </c>
      <c r="D7" s="187">
        <f>Таблица!U152</f>
        <v>61</v>
      </c>
      <c r="E7" s="188"/>
      <c r="F7" s="189"/>
      <c r="G7" s="193">
        <f>D7/Таблица!M152</f>
        <v>0.7176470588235294</v>
      </c>
      <c r="H7" s="194"/>
      <c r="I7" s="195"/>
      <c r="J7" s="193">
        <f>G7*5</f>
        <v>3.588235294117647</v>
      </c>
      <c r="K7" s="194"/>
      <c r="L7" s="195"/>
    </row>
    <row r="8" spans="1:12" ht="44.25" customHeight="1">
      <c r="A8" s="75">
        <v>2</v>
      </c>
      <c r="B8" s="75" t="s">
        <v>148</v>
      </c>
      <c r="C8" s="85" t="s">
        <v>274</v>
      </c>
      <c r="D8" s="187">
        <f>Таблица!Y152</f>
        <v>61</v>
      </c>
      <c r="E8" s="188"/>
      <c r="F8" s="189"/>
      <c r="G8" s="193">
        <f>D8/Таблица!M152</f>
        <v>0.7176470588235294</v>
      </c>
      <c r="H8" s="194"/>
      <c r="I8" s="195"/>
      <c r="J8" s="193">
        <f t="shared" si="0"/>
        <v>3.588235294117647</v>
      </c>
      <c r="K8" s="194"/>
      <c r="L8" s="195"/>
    </row>
    <row r="9" spans="1:12" ht="44.25" customHeight="1">
      <c r="A9" s="75">
        <v>6</v>
      </c>
      <c r="B9" s="75" t="s">
        <v>91</v>
      </c>
      <c r="C9" s="85" t="s">
        <v>132</v>
      </c>
      <c r="D9" s="187">
        <f>Таблица!W152</f>
        <v>52</v>
      </c>
      <c r="E9" s="188"/>
      <c r="F9" s="189"/>
      <c r="G9" s="193">
        <f>D9/Таблица!M152</f>
        <v>0.611764705882353</v>
      </c>
      <c r="H9" s="194"/>
      <c r="I9" s="195"/>
      <c r="J9" s="193">
        <f t="shared" si="0"/>
        <v>3.058823529411765</v>
      </c>
      <c r="K9" s="194"/>
      <c r="L9" s="195"/>
    </row>
    <row r="10" spans="1:12" ht="25.5" customHeight="1">
      <c r="A10" s="80"/>
      <c r="B10" s="76" t="s">
        <v>114</v>
      </c>
      <c r="C10" s="77"/>
      <c r="D10" s="200">
        <f>(SUM(D4:D9))/6</f>
        <v>64.66666666666667</v>
      </c>
      <c r="E10" s="201"/>
      <c r="F10" s="202"/>
      <c r="G10" s="200">
        <f>(SUM(G4:G9))/6</f>
        <v>0.7607843137254902</v>
      </c>
      <c r="H10" s="201"/>
      <c r="I10" s="202"/>
      <c r="J10" s="200">
        <f>(SUM(J4:J9))/6</f>
        <v>3.8039215686274512</v>
      </c>
      <c r="K10" s="201"/>
      <c r="L10" s="202"/>
    </row>
    <row r="11" spans="1:12" ht="12.7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5" spans="1:21" ht="39" customHeight="1">
      <c r="A15" s="199" t="s">
        <v>110</v>
      </c>
      <c r="B15" s="199" t="s">
        <v>111</v>
      </c>
      <c r="C15" s="199"/>
      <c r="D15" s="214" t="s">
        <v>126</v>
      </c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6"/>
    </row>
    <row r="16" spans="1:21" ht="137.25" customHeight="1">
      <c r="A16" s="199"/>
      <c r="B16" s="199"/>
      <c r="C16" s="199"/>
      <c r="D16" s="199" t="s">
        <v>118</v>
      </c>
      <c r="E16" s="199"/>
      <c r="F16" s="199"/>
      <c r="G16" s="199" t="s">
        <v>119</v>
      </c>
      <c r="H16" s="199"/>
      <c r="I16" s="199"/>
      <c r="J16" s="199" t="s">
        <v>120</v>
      </c>
      <c r="K16" s="199"/>
      <c r="L16" s="199"/>
      <c r="M16" s="199" t="s">
        <v>121</v>
      </c>
      <c r="N16" s="199"/>
      <c r="O16" s="199"/>
      <c r="P16" s="199" t="s">
        <v>122</v>
      </c>
      <c r="Q16" s="199"/>
      <c r="R16" s="199"/>
      <c r="S16" s="199" t="s">
        <v>260</v>
      </c>
      <c r="T16" s="199"/>
      <c r="U16" s="199"/>
    </row>
    <row r="17" spans="1:21" ht="25.5" customHeight="1">
      <c r="A17" s="73"/>
      <c r="B17" s="81"/>
      <c r="C17" s="82"/>
      <c r="D17" s="86" t="s">
        <v>129</v>
      </c>
      <c r="E17" s="86" t="s">
        <v>128</v>
      </c>
      <c r="F17" s="86" t="s">
        <v>127</v>
      </c>
      <c r="G17" s="86" t="s">
        <v>129</v>
      </c>
      <c r="H17" s="86" t="s">
        <v>128</v>
      </c>
      <c r="I17" s="86" t="s">
        <v>127</v>
      </c>
      <c r="J17" s="86" t="s">
        <v>129</v>
      </c>
      <c r="K17" s="86" t="s">
        <v>128</v>
      </c>
      <c r="L17" s="86" t="s">
        <v>127</v>
      </c>
      <c r="M17" s="86" t="s">
        <v>129</v>
      </c>
      <c r="N17" s="86" t="s">
        <v>128</v>
      </c>
      <c r="O17" s="86" t="s">
        <v>127</v>
      </c>
      <c r="P17" s="86" t="s">
        <v>129</v>
      </c>
      <c r="Q17" s="86" t="s">
        <v>128</v>
      </c>
      <c r="R17" s="86" t="s">
        <v>127</v>
      </c>
      <c r="S17" s="86" t="s">
        <v>129</v>
      </c>
      <c r="T17" s="86" t="s">
        <v>128</v>
      </c>
      <c r="U17" s="86" t="s">
        <v>127</v>
      </c>
    </row>
    <row r="18" spans="1:21" ht="25.5" customHeight="1">
      <c r="A18" s="74"/>
      <c r="B18" s="221" t="s">
        <v>116</v>
      </c>
      <c r="C18" s="222"/>
      <c r="D18" s="79">
        <f>Таблица!M9</f>
        <v>15</v>
      </c>
      <c r="E18" s="79"/>
      <c r="F18" s="79">
        <v>5</v>
      </c>
      <c r="G18" s="79">
        <f>Таблица!M27</f>
        <v>30</v>
      </c>
      <c r="H18" s="79"/>
      <c r="I18" s="79">
        <v>5</v>
      </c>
      <c r="J18" s="79">
        <f>Таблица!M74</f>
        <v>15</v>
      </c>
      <c r="K18" s="79"/>
      <c r="L18" s="79">
        <v>5</v>
      </c>
      <c r="M18" s="79">
        <f>Таблица!M88</f>
        <v>15</v>
      </c>
      <c r="N18" s="79"/>
      <c r="O18" s="79">
        <v>5</v>
      </c>
      <c r="P18" s="79">
        <f>Таблица!M101</f>
        <v>5</v>
      </c>
      <c r="Q18" s="79"/>
      <c r="R18" s="79">
        <v>5</v>
      </c>
      <c r="S18" s="79">
        <f>Таблица!M117</f>
        <v>5</v>
      </c>
      <c r="T18" s="79"/>
      <c r="U18" s="79">
        <v>5</v>
      </c>
    </row>
    <row r="19" spans="1:21" ht="31.5" customHeight="1">
      <c r="A19" s="75">
        <v>1</v>
      </c>
      <c r="B19" s="219" t="s">
        <v>123</v>
      </c>
      <c r="C19" s="220"/>
      <c r="D19" s="74">
        <f>Таблица!O9</f>
        <v>15</v>
      </c>
      <c r="E19" s="74">
        <f>D19/D18</f>
        <v>1</v>
      </c>
      <c r="F19" s="74">
        <f aca="true" t="shared" si="1" ref="F19:F24">E19*5</f>
        <v>5</v>
      </c>
      <c r="G19" s="74">
        <f>Таблица!O27</f>
        <v>30</v>
      </c>
      <c r="H19" s="74">
        <f>G19/G18</f>
        <v>1</v>
      </c>
      <c r="I19" s="74">
        <f aca="true" t="shared" si="2" ref="I19:I24">H19*5</f>
        <v>5</v>
      </c>
      <c r="J19" s="74">
        <f>Таблица!O74</f>
        <v>15</v>
      </c>
      <c r="K19" s="74">
        <f>J19/J18</f>
        <v>1</v>
      </c>
      <c r="L19" s="74">
        <f aca="true" t="shared" si="3" ref="L19:L24">K19*5</f>
        <v>5</v>
      </c>
      <c r="M19" s="74">
        <f>Таблица!O88</f>
        <v>15</v>
      </c>
      <c r="N19" s="74">
        <f>M19/M18</f>
        <v>1</v>
      </c>
      <c r="O19" s="74">
        <f aca="true" t="shared" si="4" ref="O19:O24">N19*5</f>
        <v>5</v>
      </c>
      <c r="P19" s="74">
        <f>Таблица!O101</f>
        <v>5</v>
      </c>
      <c r="Q19" s="74">
        <f>P19/P18</f>
        <v>1</v>
      </c>
      <c r="R19" s="74">
        <f aca="true" t="shared" si="5" ref="R19:R24">Q19*5</f>
        <v>5</v>
      </c>
      <c r="S19" s="74">
        <f>Таблица!O117</f>
        <v>5</v>
      </c>
      <c r="T19" s="74">
        <f>S19/S18</f>
        <v>1</v>
      </c>
      <c r="U19" s="74">
        <f aca="true" t="shared" si="6" ref="U19:U24">T19*5</f>
        <v>5</v>
      </c>
    </row>
    <row r="20" spans="1:21" ht="31.5" customHeight="1">
      <c r="A20" s="75">
        <v>2</v>
      </c>
      <c r="B20" s="219" t="s">
        <v>124</v>
      </c>
      <c r="C20" s="220"/>
      <c r="D20" s="74">
        <f>Таблица!Q9</f>
        <v>10</v>
      </c>
      <c r="E20" s="74">
        <f>D20/D18</f>
        <v>0.6666666666666666</v>
      </c>
      <c r="F20" s="74">
        <f t="shared" si="1"/>
        <v>3.333333333333333</v>
      </c>
      <c r="G20" s="74">
        <f>Таблица!Q27</f>
        <v>22</v>
      </c>
      <c r="H20" s="74">
        <f>G20/G18</f>
        <v>0.7333333333333333</v>
      </c>
      <c r="I20" s="74">
        <f t="shared" si="2"/>
        <v>3.6666666666666665</v>
      </c>
      <c r="J20" s="74">
        <f>Таблица!Q74</f>
        <v>15</v>
      </c>
      <c r="K20" s="74">
        <f>J20/J18</f>
        <v>1</v>
      </c>
      <c r="L20" s="74">
        <f t="shared" si="3"/>
        <v>5</v>
      </c>
      <c r="M20" s="74">
        <f>Таблица!Q88</f>
        <v>10</v>
      </c>
      <c r="N20" s="74">
        <f>M20/M18</f>
        <v>0.6666666666666666</v>
      </c>
      <c r="O20" s="74">
        <f t="shared" si="4"/>
        <v>3.333333333333333</v>
      </c>
      <c r="P20" s="74">
        <f>Таблица!Q101</f>
        <v>5</v>
      </c>
      <c r="Q20" s="74">
        <f>P20/P18</f>
        <v>1</v>
      </c>
      <c r="R20" s="74">
        <f t="shared" si="5"/>
        <v>5</v>
      </c>
      <c r="S20" s="74">
        <f>Таблица!Q117</f>
        <v>5</v>
      </c>
      <c r="T20" s="74">
        <f>S20/S18</f>
        <v>1</v>
      </c>
      <c r="U20" s="74">
        <f t="shared" si="6"/>
        <v>5</v>
      </c>
    </row>
    <row r="21" spans="1:21" ht="31.5" customHeight="1">
      <c r="A21" s="75">
        <v>3</v>
      </c>
      <c r="B21" s="219" t="s">
        <v>101</v>
      </c>
      <c r="C21" s="220"/>
      <c r="D21" s="74">
        <f>Таблица!S9</f>
        <v>5</v>
      </c>
      <c r="E21" s="74">
        <f>D21/D18</f>
        <v>0.3333333333333333</v>
      </c>
      <c r="F21" s="74">
        <f t="shared" si="1"/>
        <v>1.6666666666666665</v>
      </c>
      <c r="G21" s="74">
        <f>Таблица!S27</f>
        <v>22</v>
      </c>
      <c r="H21" s="74">
        <f>G21/G18</f>
        <v>0.7333333333333333</v>
      </c>
      <c r="I21" s="74">
        <f t="shared" si="2"/>
        <v>3.6666666666666665</v>
      </c>
      <c r="J21" s="74">
        <f>Таблица!S74</f>
        <v>15</v>
      </c>
      <c r="K21" s="74">
        <f>J21/J18</f>
        <v>1</v>
      </c>
      <c r="L21" s="74">
        <f t="shared" si="3"/>
        <v>5</v>
      </c>
      <c r="M21" s="74">
        <f>Таблица!S88</f>
        <v>10</v>
      </c>
      <c r="N21" s="74">
        <f>M21/M18</f>
        <v>0.6666666666666666</v>
      </c>
      <c r="O21" s="74">
        <f t="shared" si="4"/>
        <v>3.333333333333333</v>
      </c>
      <c r="P21" s="74">
        <f>Таблица!S101</f>
        <v>5</v>
      </c>
      <c r="Q21" s="74">
        <f>P21/P18</f>
        <v>1</v>
      </c>
      <c r="R21" s="74">
        <f t="shared" si="5"/>
        <v>5</v>
      </c>
      <c r="S21" s="74">
        <f>Таблица!S117</f>
        <v>5</v>
      </c>
      <c r="T21" s="74">
        <f>S21/S18</f>
        <v>1</v>
      </c>
      <c r="U21" s="74">
        <f t="shared" si="6"/>
        <v>5</v>
      </c>
    </row>
    <row r="22" spans="1:21" ht="31.5" customHeight="1">
      <c r="A22" s="75">
        <v>4</v>
      </c>
      <c r="B22" s="219" t="s">
        <v>125</v>
      </c>
      <c r="C22" s="220"/>
      <c r="D22" s="74">
        <f>Таблица!U9</f>
        <v>5</v>
      </c>
      <c r="E22" s="74">
        <f>D22/D18</f>
        <v>0.3333333333333333</v>
      </c>
      <c r="F22" s="74">
        <f t="shared" si="1"/>
        <v>1.6666666666666665</v>
      </c>
      <c r="G22" s="74">
        <f>Таблица!U27</f>
        <v>21</v>
      </c>
      <c r="H22" s="74">
        <f>G22/G18</f>
        <v>0.7</v>
      </c>
      <c r="I22" s="74">
        <f t="shared" si="2"/>
        <v>3.5</v>
      </c>
      <c r="J22" s="74">
        <f>Таблица!U74</f>
        <v>15</v>
      </c>
      <c r="K22" s="74">
        <f>J22/J18</f>
        <v>1</v>
      </c>
      <c r="L22" s="74">
        <f t="shared" si="3"/>
        <v>5</v>
      </c>
      <c r="M22" s="74">
        <f>Таблица!U88</f>
        <v>10</v>
      </c>
      <c r="N22" s="74">
        <f>M22/M18</f>
        <v>0.6666666666666666</v>
      </c>
      <c r="O22" s="74">
        <f t="shared" si="4"/>
        <v>3.333333333333333</v>
      </c>
      <c r="P22" s="74">
        <f>Таблица!U101</f>
        <v>5</v>
      </c>
      <c r="Q22" s="74">
        <f>P22/P18</f>
        <v>1</v>
      </c>
      <c r="R22" s="74">
        <f t="shared" si="5"/>
        <v>5</v>
      </c>
      <c r="S22" s="74">
        <f>Таблица!U117</f>
        <v>5</v>
      </c>
      <c r="T22" s="74">
        <f>S22/S18</f>
        <v>1</v>
      </c>
      <c r="U22" s="74">
        <f t="shared" si="6"/>
        <v>5</v>
      </c>
    </row>
    <row r="23" spans="1:21" ht="31.5" customHeight="1">
      <c r="A23" s="75">
        <v>5</v>
      </c>
      <c r="B23" s="219" t="s">
        <v>91</v>
      </c>
      <c r="C23" s="220"/>
      <c r="D23" s="74">
        <f>Таблица!W9</f>
        <v>5</v>
      </c>
      <c r="E23" s="74">
        <f>D23/D18</f>
        <v>0.3333333333333333</v>
      </c>
      <c r="F23" s="74">
        <f t="shared" si="1"/>
        <v>1.6666666666666665</v>
      </c>
      <c r="G23" s="74">
        <f>Таблица!W27</f>
        <v>17</v>
      </c>
      <c r="H23" s="74">
        <f>G23/G18</f>
        <v>0.5666666666666667</v>
      </c>
      <c r="I23" s="74">
        <f t="shared" si="2"/>
        <v>2.833333333333333</v>
      </c>
      <c r="J23" s="74">
        <f>Таблица!W74</f>
        <v>15</v>
      </c>
      <c r="K23" s="74">
        <f>J23/J18</f>
        <v>1</v>
      </c>
      <c r="L23" s="74">
        <f t="shared" si="3"/>
        <v>5</v>
      </c>
      <c r="M23" s="74">
        <f>Таблица!W88</f>
        <v>10</v>
      </c>
      <c r="N23" s="74">
        <f>M23/M18</f>
        <v>0.6666666666666666</v>
      </c>
      <c r="O23" s="74">
        <f t="shared" si="4"/>
        <v>3.333333333333333</v>
      </c>
      <c r="P23" s="74">
        <f>Таблица!W101</f>
        <v>0</v>
      </c>
      <c r="Q23" s="74">
        <f>P23/P18</f>
        <v>0</v>
      </c>
      <c r="R23" s="74">
        <f t="shared" si="5"/>
        <v>0</v>
      </c>
      <c r="S23" s="74">
        <f>Таблица!W117</f>
        <v>5</v>
      </c>
      <c r="T23" s="74">
        <f>S23/S18</f>
        <v>1</v>
      </c>
      <c r="U23" s="74">
        <f t="shared" si="6"/>
        <v>5</v>
      </c>
    </row>
    <row r="24" spans="1:21" ht="31.5" customHeight="1">
      <c r="A24" s="75">
        <v>6</v>
      </c>
      <c r="B24" s="219" t="s">
        <v>148</v>
      </c>
      <c r="C24" s="220"/>
      <c r="D24" s="74">
        <f>Таблица!Y9</f>
        <v>5</v>
      </c>
      <c r="E24" s="74">
        <f>D24/D18</f>
        <v>0.3333333333333333</v>
      </c>
      <c r="F24" s="74">
        <f t="shared" si="1"/>
        <v>1.6666666666666665</v>
      </c>
      <c r="G24" s="74">
        <f>Таблица!Y27</f>
        <v>26</v>
      </c>
      <c r="H24" s="74">
        <f>G24/G18</f>
        <v>0.8666666666666667</v>
      </c>
      <c r="I24" s="74">
        <f t="shared" si="2"/>
        <v>4.333333333333334</v>
      </c>
      <c r="J24" s="74">
        <f>Таблица!Y74</f>
        <v>15</v>
      </c>
      <c r="K24" s="74">
        <f>J24/J18</f>
        <v>1</v>
      </c>
      <c r="L24" s="74">
        <f t="shared" si="3"/>
        <v>5</v>
      </c>
      <c r="M24" s="74">
        <f>Таблица!Y88</f>
        <v>10</v>
      </c>
      <c r="N24" s="74">
        <f>M24/M18</f>
        <v>0.6666666666666666</v>
      </c>
      <c r="O24" s="74">
        <f t="shared" si="4"/>
        <v>3.333333333333333</v>
      </c>
      <c r="P24" s="74">
        <f>Таблица!Y101</f>
        <v>0</v>
      </c>
      <c r="Q24" s="74">
        <f>P24/P18</f>
        <v>0</v>
      </c>
      <c r="R24" s="74">
        <f t="shared" si="5"/>
        <v>0</v>
      </c>
      <c r="S24" s="74">
        <f>Таблица!Y117</f>
        <v>5</v>
      </c>
      <c r="T24" s="74">
        <f>S24/S18</f>
        <v>1</v>
      </c>
      <c r="U24" s="74">
        <f t="shared" si="6"/>
        <v>5</v>
      </c>
    </row>
    <row r="25" spans="1:21" ht="25.5" customHeight="1">
      <c r="A25" s="80"/>
      <c r="B25" s="217" t="s">
        <v>114</v>
      </c>
      <c r="C25" s="218"/>
      <c r="D25" s="84">
        <f>(SUM(D19:D24))/6</f>
        <v>7.5</v>
      </c>
      <c r="E25" s="84">
        <f aca="true" t="shared" si="7" ref="E25:U25">(SUM(E19:E24))/6</f>
        <v>0.5</v>
      </c>
      <c r="F25" s="84">
        <f t="shared" si="7"/>
        <v>2.4999999999999996</v>
      </c>
      <c r="G25" s="84">
        <f t="shared" si="7"/>
        <v>23</v>
      </c>
      <c r="H25" s="84">
        <f t="shared" si="7"/>
        <v>0.7666666666666666</v>
      </c>
      <c r="I25" s="84">
        <f t="shared" si="7"/>
        <v>3.8333333333333335</v>
      </c>
      <c r="J25" s="84">
        <f t="shared" si="7"/>
        <v>15</v>
      </c>
      <c r="K25" s="84">
        <f t="shared" si="7"/>
        <v>1</v>
      </c>
      <c r="L25" s="84">
        <f t="shared" si="7"/>
        <v>5</v>
      </c>
      <c r="M25" s="84">
        <f t="shared" si="7"/>
        <v>10.833333333333334</v>
      </c>
      <c r="N25" s="84">
        <f t="shared" si="7"/>
        <v>0.7222222222222222</v>
      </c>
      <c r="O25" s="84">
        <f t="shared" si="7"/>
        <v>3.6111111111111103</v>
      </c>
      <c r="P25" s="84">
        <f t="shared" si="7"/>
        <v>3.3333333333333335</v>
      </c>
      <c r="Q25" s="84">
        <f t="shared" si="7"/>
        <v>0.6666666666666666</v>
      </c>
      <c r="R25" s="84">
        <f t="shared" si="7"/>
        <v>3.3333333333333335</v>
      </c>
      <c r="S25" s="84">
        <f t="shared" si="7"/>
        <v>5</v>
      </c>
      <c r="T25" s="84">
        <f t="shared" si="7"/>
        <v>1</v>
      </c>
      <c r="U25" s="84">
        <f t="shared" si="7"/>
        <v>5</v>
      </c>
    </row>
  </sheetData>
  <sheetProtection/>
  <mergeCells count="45">
    <mergeCell ref="J2:L2"/>
    <mergeCell ref="D3:F3"/>
    <mergeCell ref="D4:F4"/>
    <mergeCell ref="D5:F5"/>
    <mergeCell ref="J3:L3"/>
    <mergeCell ref="J4:L4"/>
    <mergeCell ref="J5:L5"/>
    <mergeCell ref="B15:C16"/>
    <mergeCell ref="D2:F2"/>
    <mergeCell ref="G2:I2"/>
    <mergeCell ref="D8:F8"/>
    <mergeCell ref="D6:F6"/>
    <mergeCell ref="G3:I3"/>
    <mergeCell ref="G4:I4"/>
    <mergeCell ref="G5:I5"/>
    <mergeCell ref="G6:I6"/>
    <mergeCell ref="G7:I7"/>
    <mergeCell ref="B25:C25"/>
    <mergeCell ref="B21:C21"/>
    <mergeCell ref="B22:C22"/>
    <mergeCell ref="B23:C23"/>
    <mergeCell ref="B24:C24"/>
    <mergeCell ref="B18:C18"/>
    <mergeCell ref="B19:C19"/>
    <mergeCell ref="B20:C20"/>
    <mergeCell ref="M16:O16"/>
    <mergeCell ref="G10:I10"/>
    <mergeCell ref="D10:F10"/>
    <mergeCell ref="J6:L6"/>
    <mergeCell ref="J10:L10"/>
    <mergeCell ref="D15:U15"/>
    <mergeCell ref="S16:U16"/>
    <mergeCell ref="P16:R16"/>
    <mergeCell ref="J9:L9"/>
    <mergeCell ref="D7:F7"/>
    <mergeCell ref="A1:L1"/>
    <mergeCell ref="D16:F16"/>
    <mergeCell ref="G16:I16"/>
    <mergeCell ref="J16:L16"/>
    <mergeCell ref="J7:L7"/>
    <mergeCell ref="G9:I9"/>
    <mergeCell ref="J8:L8"/>
    <mergeCell ref="D9:F9"/>
    <mergeCell ref="G8:I8"/>
    <mergeCell ref="A15:A16"/>
  </mergeCells>
  <printOptions/>
  <pageMargins left="0.75" right="0.75" top="0.35" bottom="0.43" header="0.36" footer="0.39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3"/>
  <sheetViews>
    <sheetView zoomScale="70" zoomScaleNormal="70" zoomScalePageLayoutView="0" workbookViewId="0" topLeftCell="A1">
      <selection activeCell="AJ7" sqref="AJ7:AL7"/>
    </sheetView>
  </sheetViews>
  <sheetFormatPr defaultColWidth="9.00390625" defaultRowHeight="12.75"/>
  <cols>
    <col min="1" max="1" width="5.25390625" style="0" customWidth="1"/>
    <col min="2" max="2" width="41.25390625" style="0" customWidth="1"/>
    <col min="3" max="56" width="5.875" style="0" customWidth="1"/>
  </cols>
  <sheetData>
    <row r="1" spans="1:38" ht="57.75" customHeight="1">
      <c r="A1" s="203" t="s">
        <v>146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</row>
    <row r="2" spans="1:47" ht="61.5" customHeight="1">
      <c r="A2" s="235"/>
      <c r="B2" s="235" t="s">
        <v>111</v>
      </c>
      <c r="C2" s="204" t="s">
        <v>113</v>
      </c>
      <c r="D2" s="205"/>
      <c r="E2" s="205"/>
      <c r="F2" s="205"/>
      <c r="G2" s="205"/>
      <c r="H2" s="205"/>
      <c r="I2" s="205"/>
      <c r="J2" s="205"/>
      <c r="K2" s="206"/>
      <c r="L2" s="196" t="s">
        <v>145</v>
      </c>
      <c r="M2" s="197"/>
      <c r="N2" s="197"/>
      <c r="O2" s="197"/>
      <c r="P2" s="197"/>
      <c r="Q2" s="197"/>
      <c r="R2" s="197"/>
      <c r="S2" s="197"/>
      <c r="T2" s="198"/>
      <c r="U2" s="196" t="s">
        <v>112</v>
      </c>
      <c r="V2" s="197"/>
      <c r="W2" s="197"/>
      <c r="X2" s="197"/>
      <c r="Y2" s="197"/>
      <c r="Z2" s="197"/>
      <c r="AA2" s="197"/>
      <c r="AB2" s="197"/>
      <c r="AC2" s="198"/>
      <c r="AD2" s="196" t="s">
        <v>133</v>
      </c>
      <c r="AE2" s="197"/>
      <c r="AF2" s="197"/>
      <c r="AG2" s="197"/>
      <c r="AH2" s="197"/>
      <c r="AI2" s="197"/>
      <c r="AJ2" s="197"/>
      <c r="AK2" s="197"/>
      <c r="AL2" s="198"/>
      <c r="AM2" s="103"/>
      <c r="AN2" s="103"/>
      <c r="AO2" s="103"/>
      <c r="AP2" s="103"/>
      <c r="AQ2" s="103"/>
      <c r="AR2" s="103"/>
      <c r="AS2" s="103"/>
      <c r="AT2" s="103"/>
      <c r="AU2" s="103"/>
    </row>
    <row r="3" spans="1:47" ht="42.75" customHeight="1">
      <c r="A3" s="236"/>
      <c r="B3" s="236"/>
      <c r="C3" s="204" t="s">
        <v>265</v>
      </c>
      <c r="D3" s="205"/>
      <c r="E3" s="206"/>
      <c r="F3" s="204" t="s">
        <v>269</v>
      </c>
      <c r="G3" s="205"/>
      <c r="H3" s="206"/>
      <c r="I3" s="204" t="s">
        <v>142</v>
      </c>
      <c r="J3" s="205"/>
      <c r="K3" s="206"/>
      <c r="L3" s="204" t="s">
        <v>265</v>
      </c>
      <c r="M3" s="205"/>
      <c r="N3" s="206"/>
      <c r="O3" s="204" t="s">
        <v>265</v>
      </c>
      <c r="P3" s="205"/>
      <c r="Q3" s="206"/>
      <c r="R3" s="204" t="s">
        <v>142</v>
      </c>
      <c r="S3" s="205"/>
      <c r="T3" s="206"/>
      <c r="U3" s="204" t="s">
        <v>265</v>
      </c>
      <c r="V3" s="205"/>
      <c r="W3" s="206"/>
      <c r="X3" s="204" t="s">
        <v>269</v>
      </c>
      <c r="Y3" s="205"/>
      <c r="Z3" s="206"/>
      <c r="AA3" s="204" t="s">
        <v>142</v>
      </c>
      <c r="AB3" s="205"/>
      <c r="AC3" s="206"/>
      <c r="AD3" s="204" t="s">
        <v>265</v>
      </c>
      <c r="AE3" s="205"/>
      <c r="AF3" s="206"/>
      <c r="AG3" s="204" t="s">
        <v>269</v>
      </c>
      <c r="AH3" s="205"/>
      <c r="AI3" s="206"/>
      <c r="AJ3" s="204" t="s">
        <v>142</v>
      </c>
      <c r="AK3" s="205"/>
      <c r="AL3" s="206"/>
      <c r="AM3" s="104"/>
      <c r="AN3" s="104"/>
      <c r="AO3" s="104"/>
      <c r="AP3" s="104"/>
      <c r="AQ3" s="104"/>
      <c r="AR3" s="104"/>
      <c r="AS3" s="104"/>
      <c r="AT3" s="104"/>
      <c r="AU3" s="104"/>
    </row>
    <row r="4" spans="1:47" ht="25.5" customHeight="1">
      <c r="A4" s="74"/>
      <c r="B4" s="83" t="s">
        <v>116</v>
      </c>
      <c r="C4" s="190">
        <v>120</v>
      </c>
      <c r="D4" s="191"/>
      <c r="E4" s="192"/>
      <c r="F4" s="190">
        <v>120</v>
      </c>
      <c r="G4" s="191"/>
      <c r="H4" s="192"/>
      <c r="I4" s="190"/>
      <c r="J4" s="191"/>
      <c r="K4" s="192"/>
      <c r="L4" s="190">
        <v>1</v>
      </c>
      <c r="M4" s="191"/>
      <c r="N4" s="192"/>
      <c r="O4" s="190">
        <v>1</v>
      </c>
      <c r="P4" s="191"/>
      <c r="Q4" s="192"/>
      <c r="R4" s="190"/>
      <c r="S4" s="191"/>
      <c r="T4" s="192"/>
      <c r="U4" s="190">
        <v>5</v>
      </c>
      <c r="V4" s="191"/>
      <c r="W4" s="192"/>
      <c r="X4" s="190">
        <v>5</v>
      </c>
      <c r="Y4" s="191"/>
      <c r="Z4" s="192"/>
      <c r="AA4" s="190"/>
      <c r="AB4" s="191"/>
      <c r="AC4" s="192"/>
      <c r="AD4" s="190"/>
      <c r="AE4" s="191"/>
      <c r="AF4" s="192"/>
      <c r="AG4" s="190"/>
      <c r="AH4" s="191"/>
      <c r="AI4" s="192"/>
      <c r="AJ4" s="190"/>
      <c r="AK4" s="191"/>
      <c r="AL4" s="192"/>
      <c r="AM4" s="105"/>
      <c r="AN4" s="105"/>
      <c r="AO4" s="105"/>
      <c r="AP4" s="105"/>
      <c r="AQ4" s="105"/>
      <c r="AR4" s="105"/>
      <c r="AS4" s="105"/>
      <c r="AT4" s="105"/>
      <c r="AU4" s="105"/>
    </row>
    <row r="5" spans="1:47" ht="40.5" customHeight="1">
      <c r="A5" s="75">
        <v>1</v>
      </c>
      <c r="B5" s="75" t="s">
        <v>261</v>
      </c>
      <c r="C5" s="187">
        <v>82</v>
      </c>
      <c r="D5" s="188"/>
      <c r="E5" s="189"/>
      <c r="F5" s="187">
        <f>'1 группа'!D4</f>
        <v>83</v>
      </c>
      <c r="G5" s="188"/>
      <c r="H5" s="189"/>
      <c r="I5" s="223">
        <f>F5-C5</f>
        <v>1</v>
      </c>
      <c r="J5" s="224"/>
      <c r="K5" s="225"/>
      <c r="L5" s="193">
        <v>0.6833333333333333</v>
      </c>
      <c r="M5" s="194"/>
      <c r="N5" s="195"/>
      <c r="O5" s="193">
        <f>'1 группа'!G4</f>
        <v>0.6916666666666667</v>
      </c>
      <c r="P5" s="194"/>
      <c r="Q5" s="195"/>
      <c r="R5" s="226">
        <f>O5-L5</f>
        <v>0.008333333333333304</v>
      </c>
      <c r="S5" s="227"/>
      <c r="T5" s="228"/>
      <c r="U5" s="193">
        <v>3.416666666666667</v>
      </c>
      <c r="V5" s="194"/>
      <c r="W5" s="195"/>
      <c r="X5" s="193">
        <f>'1 группа'!J4</f>
        <v>3.458333333333333</v>
      </c>
      <c r="Y5" s="194"/>
      <c r="Z5" s="195"/>
      <c r="AA5" s="226">
        <f>X5-U5</f>
        <v>0.041666666666666075</v>
      </c>
      <c r="AB5" s="227"/>
      <c r="AC5" s="228"/>
      <c r="AD5" s="229" t="s">
        <v>130</v>
      </c>
      <c r="AE5" s="230"/>
      <c r="AF5" s="231"/>
      <c r="AG5" s="229" t="s">
        <v>130</v>
      </c>
      <c r="AH5" s="230"/>
      <c r="AI5" s="231"/>
      <c r="AJ5" s="232">
        <f>AD5-AG5</f>
        <v>0</v>
      </c>
      <c r="AK5" s="233"/>
      <c r="AL5" s="234"/>
      <c r="AM5" s="106"/>
      <c r="AN5" s="106"/>
      <c r="AO5" s="106"/>
      <c r="AP5" s="106"/>
      <c r="AQ5" s="106"/>
      <c r="AR5" s="106"/>
      <c r="AS5" s="106"/>
      <c r="AT5" s="106"/>
      <c r="AU5" s="106"/>
    </row>
    <row r="6" spans="1:47" ht="40.5" customHeight="1">
      <c r="A6" s="75">
        <v>2</v>
      </c>
      <c r="B6" s="75" t="s">
        <v>6</v>
      </c>
      <c r="C6" s="187">
        <v>66</v>
      </c>
      <c r="D6" s="188"/>
      <c r="E6" s="189"/>
      <c r="F6" s="187">
        <f>'1 группа'!D5</f>
        <v>76</v>
      </c>
      <c r="G6" s="188"/>
      <c r="H6" s="189"/>
      <c r="I6" s="223">
        <f>F6-C6</f>
        <v>10</v>
      </c>
      <c r="J6" s="224"/>
      <c r="K6" s="225"/>
      <c r="L6" s="193">
        <v>0.55</v>
      </c>
      <c r="M6" s="194"/>
      <c r="N6" s="195"/>
      <c r="O6" s="193">
        <f>'1 группа'!G5</f>
        <v>0.6333333333333333</v>
      </c>
      <c r="P6" s="194"/>
      <c r="Q6" s="195"/>
      <c r="R6" s="226">
        <f>O6-L6</f>
        <v>0.08333333333333326</v>
      </c>
      <c r="S6" s="227"/>
      <c r="T6" s="228"/>
      <c r="U6" s="193">
        <v>2.75</v>
      </c>
      <c r="V6" s="194"/>
      <c r="W6" s="195"/>
      <c r="X6" s="193">
        <f>'1 группа'!J5</f>
        <v>3.1666666666666665</v>
      </c>
      <c r="Y6" s="194"/>
      <c r="Z6" s="195"/>
      <c r="AA6" s="226">
        <f>X6-U6</f>
        <v>0.4166666666666665</v>
      </c>
      <c r="AB6" s="227"/>
      <c r="AC6" s="228"/>
      <c r="AD6" s="229" t="s">
        <v>264</v>
      </c>
      <c r="AE6" s="230"/>
      <c r="AF6" s="231"/>
      <c r="AG6" s="229" t="s">
        <v>139</v>
      </c>
      <c r="AH6" s="230"/>
      <c r="AI6" s="231"/>
      <c r="AJ6" s="232">
        <v>1</v>
      </c>
      <c r="AK6" s="233"/>
      <c r="AL6" s="234"/>
      <c r="AM6" s="106"/>
      <c r="AN6" s="106"/>
      <c r="AO6" s="106"/>
      <c r="AP6" s="106"/>
      <c r="AQ6" s="106"/>
      <c r="AR6" s="106"/>
      <c r="AS6" s="106"/>
      <c r="AT6" s="106"/>
      <c r="AU6" s="106"/>
    </row>
    <row r="7" spans="1:47" ht="40.5" customHeight="1">
      <c r="A7" s="75">
        <v>3</v>
      </c>
      <c r="B7" s="75" t="s">
        <v>136</v>
      </c>
      <c r="C7" s="187">
        <v>66</v>
      </c>
      <c r="D7" s="188"/>
      <c r="E7" s="189"/>
      <c r="F7" s="187">
        <f>'1 группа'!D6</f>
        <v>73</v>
      </c>
      <c r="G7" s="188"/>
      <c r="H7" s="189"/>
      <c r="I7" s="223">
        <f>F7-C7</f>
        <v>7</v>
      </c>
      <c r="J7" s="224"/>
      <c r="K7" s="225"/>
      <c r="L7" s="193">
        <v>0.55</v>
      </c>
      <c r="M7" s="194"/>
      <c r="N7" s="195"/>
      <c r="O7" s="193">
        <f>'1 группа'!G6</f>
        <v>0.6083333333333333</v>
      </c>
      <c r="P7" s="194"/>
      <c r="Q7" s="195"/>
      <c r="R7" s="226">
        <f>O7-L7</f>
        <v>0.05833333333333324</v>
      </c>
      <c r="S7" s="227"/>
      <c r="T7" s="228"/>
      <c r="U7" s="193">
        <v>2.75</v>
      </c>
      <c r="V7" s="194"/>
      <c r="W7" s="195"/>
      <c r="X7" s="193">
        <f>'1 группа'!J6</f>
        <v>3.0416666666666665</v>
      </c>
      <c r="Y7" s="194"/>
      <c r="Z7" s="195"/>
      <c r="AA7" s="226">
        <f>X7-U7</f>
        <v>0.2916666666666665</v>
      </c>
      <c r="AB7" s="227"/>
      <c r="AC7" s="228"/>
      <c r="AD7" s="229" t="s">
        <v>264</v>
      </c>
      <c r="AE7" s="230"/>
      <c r="AF7" s="231"/>
      <c r="AG7" s="229" t="s">
        <v>140</v>
      </c>
      <c r="AH7" s="230"/>
      <c r="AI7" s="231"/>
      <c r="AJ7" s="232">
        <v>-1</v>
      </c>
      <c r="AK7" s="233"/>
      <c r="AL7" s="234"/>
      <c r="AM7" s="106"/>
      <c r="AN7" s="106"/>
      <c r="AO7" s="106"/>
      <c r="AP7" s="106"/>
      <c r="AQ7" s="106"/>
      <c r="AR7" s="106"/>
      <c r="AS7" s="106"/>
      <c r="AT7" s="106"/>
      <c r="AU7" s="106"/>
    </row>
    <row r="8" spans="1:47" ht="40.5" customHeight="1">
      <c r="A8" s="75">
        <v>4</v>
      </c>
      <c r="B8" s="75" t="s">
        <v>135</v>
      </c>
      <c r="C8" s="187">
        <v>59</v>
      </c>
      <c r="D8" s="188"/>
      <c r="E8" s="189"/>
      <c r="F8" s="187">
        <f>'1 группа'!D7</f>
        <v>66</v>
      </c>
      <c r="G8" s="188"/>
      <c r="H8" s="189"/>
      <c r="I8" s="223">
        <f>F8-C8</f>
        <v>7</v>
      </c>
      <c r="J8" s="224"/>
      <c r="K8" s="225"/>
      <c r="L8" s="193">
        <v>0.49166666666666664</v>
      </c>
      <c r="M8" s="194"/>
      <c r="N8" s="195"/>
      <c r="O8" s="193">
        <f>'1 группа'!G7</f>
        <v>0.55</v>
      </c>
      <c r="P8" s="194"/>
      <c r="Q8" s="195"/>
      <c r="R8" s="226">
        <f>O8-L8</f>
        <v>0.058333333333333404</v>
      </c>
      <c r="S8" s="227"/>
      <c r="T8" s="228"/>
      <c r="U8" s="193">
        <v>2.458333333333333</v>
      </c>
      <c r="V8" s="194"/>
      <c r="W8" s="195"/>
      <c r="X8" s="193">
        <f>'1 группа'!J7</f>
        <v>2.75</v>
      </c>
      <c r="Y8" s="194"/>
      <c r="Z8" s="195"/>
      <c r="AA8" s="226">
        <f>X8-U8</f>
        <v>0.29166666666666696</v>
      </c>
      <c r="AB8" s="227"/>
      <c r="AC8" s="228"/>
      <c r="AD8" s="229" t="s">
        <v>141</v>
      </c>
      <c r="AE8" s="230"/>
      <c r="AF8" s="231"/>
      <c r="AG8" s="229" t="s">
        <v>141</v>
      </c>
      <c r="AH8" s="230"/>
      <c r="AI8" s="231"/>
      <c r="AJ8" s="232">
        <f>AD8-AG8</f>
        <v>0</v>
      </c>
      <c r="AK8" s="233"/>
      <c r="AL8" s="234"/>
      <c r="AM8" s="106"/>
      <c r="AN8" s="106"/>
      <c r="AO8" s="106"/>
      <c r="AP8" s="106"/>
      <c r="AQ8" s="106"/>
      <c r="AR8" s="106"/>
      <c r="AS8" s="106"/>
      <c r="AT8" s="106"/>
      <c r="AU8" s="106"/>
    </row>
    <row r="9" spans="1:47" ht="40.5" customHeight="1">
      <c r="A9" s="80"/>
      <c r="B9" s="76" t="s">
        <v>114</v>
      </c>
      <c r="C9" s="200">
        <f>(C5+C6+C7+C8)/4</f>
        <v>68.25</v>
      </c>
      <c r="D9" s="201"/>
      <c r="E9" s="202"/>
      <c r="F9" s="200">
        <f>(F5+F6+F7+F8)/4</f>
        <v>74.5</v>
      </c>
      <c r="G9" s="201"/>
      <c r="H9" s="202"/>
      <c r="I9" s="200">
        <f>(I5+I6+I7+I8)/4</f>
        <v>6.25</v>
      </c>
      <c r="J9" s="201"/>
      <c r="K9" s="202"/>
      <c r="L9" s="200">
        <f>(L5+L6+L7+L8)/4</f>
        <v>0.56875</v>
      </c>
      <c r="M9" s="201"/>
      <c r="N9" s="202"/>
      <c r="O9" s="200">
        <f>(O5+O6+O7+O8)/4</f>
        <v>0.6208333333333333</v>
      </c>
      <c r="P9" s="201"/>
      <c r="Q9" s="202"/>
      <c r="R9" s="200">
        <f>(R5+R6+R7+R8)/4</f>
        <v>0.0520833333333333</v>
      </c>
      <c r="S9" s="201"/>
      <c r="T9" s="202"/>
      <c r="U9" s="200">
        <f>(U5+U6+U7+U8)/4</f>
        <v>2.84375</v>
      </c>
      <c r="V9" s="201"/>
      <c r="W9" s="202"/>
      <c r="X9" s="200">
        <f>(X5+X6+X7+X8)/4</f>
        <v>3.1041666666666665</v>
      </c>
      <c r="Y9" s="201"/>
      <c r="Z9" s="202"/>
      <c r="AA9" s="200">
        <f>(AA5+AA6+AA7+AA8)/4</f>
        <v>0.2604166666666665</v>
      </c>
      <c r="AB9" s="201"/>
      <c r="AC9" s="202"/>
      <c r="AD9" s="200"/>
      <c r="AE9" s="201"/>
      <c r="AF9" s="202"/>
      <c r="AG9" s="200"/>
      <c r="AH9" s="201"/>
      <c r="AI9" s="202"/>
      <c r="AJ9" s="200"/>
      <c r="AK9" s="201"/>
      <c r="AL9" s="202"/>
      <c r="AM9" s="107"/>
      <c r="AN9" s="107"/>
      <c r="AO9" s="107"/>
      <c r="AP9" s="107"/>
      <c r="AQ9" s="107"/>
      <c r="AR9" s="107"/>
      <c r="AS9" s="107"/>
      <c r="AT9" s="107"/>
      <c r="AU9" s="107"/>
    </row>
    <row r="10" spans="1:47" ht="12.7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</row>
    <row r="14" spans="1:56" ht="39" customHeight="1">
      <c r="A14" s="199" t="s">
        <v>110</v>
      </c>
      <c r="B14" s="199" t="s">
        <v>111</v>
      </c>
      <c r="C14" s="210" t="s">
        <v>117</v>
      </c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</row>
    <row r="15" spans="1:56" ht="69.75" customHeight="1">
      <c r="A15" s="199"/>
      <c r="B15" s="199"/>
      <c r="C15" s="204" t="s">
        <v>118</v>
      </c>
      <c r="D15" s="205"/>
      <c r="E15" s="205"/>
      <c r="F15" s="205"/>
      <c r="G15" s="205"/>
      <c r="H15" s="205"/>
      <c r="I15" s="205"/>
      <c r="J15" s="205"/>
      <c r="K15" s="206"/>
      <c r="L15" s="204" t="s">
        <v>119</v>
      </c>
      <c r="M15" s="205"/>
      <c r="N15" s="205"/>
      <c r="O15" s="205"/>
      <c r="P15" s="205"/>
      <c r="Q15" s="205"/>
      <c r="R15" s="205"/>
      <c r="S15" s="205"/>
      <c r="T15" s="206"/>
      <c r="U15" s="204" t="s">
        <v>120</v>
      </c>
      <c r="V15" s="205"/>
      <c r="W15" s="205"/>
      <c r="X15" s="205"/>
      <c r="Y15" s="205"/>
      <c r="Z15" s="205"/>
      <c r="AA15" s="205"/>
      <c r="AB15" s="205"/>
      <c r="AC15" s="206"/>
      <c r="AD15" s="204" t="s">
        <v>121</v>
      </c>
      <c r="AE15" s="205"/>
      <c r="AF15" s="205"/>
      <c r="AG15" s="205"/>
      <c r="AH15" s="205"/>
      <c r="AI15" s="205"/>
      <c r="AJ15" s="205"/>
      <c r="AK15" s="205"/>
      <c r="AL15" s="206"/>
      <c r="AM15" s="204" t="s">
        <v>122</v>
      </c>
      <c r="AN15" s="205"/>
      <c r="AO15" s="205"/>
      <c r="AP15" s="205"/>
      <c r="AQ15" s="205"/>
      <c r="AR15" s="205"/>
      <c r="AS15" s="205"/>
      <c r="AT15" s="205"/>
      <c r="AU15" s="206"/>
      <c r="AV15" s="204" t="s">
        <v>259</v>
      </c>
      <c r="AW15" s="205"/>
      <c r="AX15" s="205"/>
      <c r="AY15" s="205"/>
      <c r="AZ15" s="205"/>
      <c r="BA15" s="205"/>
      <c r="BB15" s="205"/>
      <c r="BC15" s="205"/>
      <c r="BD15" s="206"/>
    </row>
    <row r="16" spans="1:56" ht="30.75" customHeight="1">
      <c r="A16" s="73"/>
      <c r="B16" s="73"/>
      <c r="C16" s="204" t="s">
        <v>129</v>
      </c>
      <c r="D16" s="205"/>
      <c r="E16" s="206"/>
      <c r="F16" s="204" t="s">
        <v>128</v>
      </c>
      <c r="G16" s="205"/>
      <c r="H16" s="206"/>
      <c r="I16" s="204" t="s">
        <v>127</v>
      </c>
      <c r="J16" s="205"/>
      <c r="K16" s="206"/>
      <c r="L16" s="204" t="s">
        <v>129</v>
      </c>
      <c r="M16" s="205"/>
      <c r="N16" s="206"/>
      <c r="O16" s="204" t="s">
        <v>128</v>
      </c>
      <c r="P16" s="205"/>
      <c r="Q16" s="206"/>
      <c r="R16" s="204" t="s">
        <v>127</v>
      </c>
      <c r="S16" s="205"/>
      <c r="T16" s="206"/>
      <c r="U16" s="204" t="s">
        <v>129</v>
      </c>
      <c r="V16" s="205"/>
      <c r="W16" s="206"/>
      <c r="X16" s="204" t="s">
        <v>128</v>
      </c>
      <c r="Y16" s="205"/>
      <c r="Z16" s="206"/>
      <c r="AA16" s="204" t="s">
        <v>127</v>
      </c>
      <c r="AB16" s="205"/>
      <c r="AC16" s="206"/>
      <c r="AD16" s="204" t="s">
        <v>129</v>
      </c>
      <c r="AE16" s="205"/>
      <c r="AF16" s="206"/>
      <c r="AG16" s="204" t="s">
        <v>128</v>
      </c>
      <c r="AH16" s="205"/>
      <c r="AI16" s="206"/>
      <c r="AJ16" s="204" t="s">
        <v>127</v>
      </c>
      <c r="AK16" s="205"/>
      <c r="AL16" s="206"/>
      <c r="AM16" s="204" t="s">
        <v>129</v>
      </c>
      <c r="AN16" s="205"/>
      <c r="AO16" s="206"/>
      <c r="AP16" s="204" t="s">
        <v>128</v>
      </c>
      <c r="AQ16" s="205"/>
      <c r="AR16" s="206"/>
      <c r="AS16" s="204" t="s">
        <v>127</v>
      </c>
      <c r="AT16" s="205"/>
      <c r="AU16" s="206"/>
      <c r="AV16" s="204" t="s">
        <v>129</v>
      </c>
      <c r="AW16" s="205"/>
      <c r="AX16" s="206"/>
      <c r="AY16" s="204" t="s">
        <v>128</v>
      </c>
      <c r="AZ16" s="205"/>
      <c r="BA16" s="206"/>
      <c r="BB16" s="204" t="s">
        <v>127</v>
      </c>
      <c r="BC16" s="205"/>
      <c r="BD16" s="206"/>
    </row>
    <row r="17" spans="1:56" ht="25.5" customHeight="1">
      <c r="A17" s="73"/>
      <c r="B17" s="73"/>
      <c r="C17" s="86">
        <v>2020</v>
      </c>
      <c r="D17" s="86">
        <v>2021</v>
      </c>
      <c r="E17" s="86" t="s">
        <v>142</v>
      </c>
      <c r="F17" s="86">
        <v>2020</v>
      </c>
      <c r="G17" s="86">
        <v>2021</v>
      </c>
      <c r="H17" s="86" t="s">
        <v>142</v>
      </c>
      <c r="I17" s="86">
        <v>2020</v>
      </c>
      <c r="J17" s="86">
        <v>2021</v>
      </c>
      <c r="K17" s="86" t="s">
        <v>142</v>
      </c>
      <c r="L17" s="86">
        <v>2020</v>
      </c>
      <c r="M17" s="86">
        <v>2021</v>
      </c>
      <c r="N17" s="86" t="s">
        <v>142</v>
      </c>
      <c r="O17" s="86">
        <v>2020</v>
      </c>
      <c r="P17" s="86">
        <v>2021</v>
      </c>
      <c r="Q17" s="86" t="s">
        <v>142</v>
      </c>
      <c r="R17" s="86">
        <v>2020</v>
      </c>
      <c r="S17" s="86">
        <v>2021</v>
      </c>
      <c r="T17" s="86" t="s">
        <v>142</v>
      </c>
      <c r="U17" s="86">
        <v>2020</v>
      </c>
      <c r="V17" s="86">
        <v>2021</v>
      </c>
      <c r="W17" s="86" t="s">
        <v>142</v>
      </c>
      <c r="X17" s="86">
        <v>2020</v>
      </c>
      <c r="Y17" s="86">
        <v>2021</v>
      </c>
      <c r="Z17" s="86" t="s">
        <v>142</v>
      </c>
      <c r="AA17" s="86">
        <v>2020</v>
      </c>
      <c r="AB17" s="86">
        <v>2021</v>
      </c>
      <c r="AC17" s="86" t="s">
        <v>142</v>
      </c>
      <c r="AD17" s="86">
        <v>2020</v>
      </c>
      <c r="AE17" s="86">
        <v>2021</v>
      </c>
      <c r="AF17" s="86" t="s">
        <v>142</v>
      </c>
      <c r="AG17" s="86">
        <v>2020</v>
      </c>
      <c r="AH17" s="86">
        <v>2021</v>
      </c>
      <c r="AI17" s="86" t="s">
        <v>142</v>
      </c>
      <c r="AJ17" s="86">
        <v>2020</v>
      </c>
      <c r="AK17" s="86">
        <v>2021</v>
      </c>
      <c r="AL17" s="86" t="s">
        <v>142</v>
      </c>
      <c r="AM17" s="86">
        <v>2020</v>
      </c>
      <c r="AN17" s="86">
        <v>2021</v>
      </c>
      <c r="AO17" s="86" t="s">
        <v>142</v>
      </c>
      <c r="AP17" s="86">
        <v>2020</v>
      </c>
      <c r="AQ17" s="86">
        <v>2021</v>
      </c>
      <c r="AR17" s="86" t="s">
        <v>142</v>
      </c>
      <c r="AS17" s="86">
        <v>2020</v>
      </c>
      <c r="AT17" s="86">
        <v>2021</v>
      </c>
      <c r="AU17" s="86" t="s">
        <v>142</v>
      </c>
      <c r="AV17" s="86">
        <v>2020</v>
      </c>
      <c r="AW17" s="86">
        <v>2021</v>
      </c>
      <c r="AX17" s="86" t="s">
        <v>142</v>
      </c>
      <c r="AY17" s="86">
        <v>2020</v>
      </c>
      <c r="AZ17" s="86">
        <v>2021</v>
      </c>
      <c r="BA17" s="86" t="s">
        <v>142</v>
      </c>
      <c r="BB17" s="86">
        <v>2020</v>
      </c>
      <c r="BC17" s="86">
        <v>2021</v>
      </c>
      <c r="BD17" s="86" t="s">
        <v>142</v>
      </c>
    </row>
    <row r="18" spans="1:56" ht="25.5" customHeight="1">
      <c r="A18" s="74"/>
      <c r="B18" s="83" t="s">
        <v>116</v>
      </c>
      <c r="C18" s="79">
        <v>15</v>
      </c>
      <c r="D18" s="79">
        <f>'1 группа'!D16</f>
        <v>15</v>
      </c>
      <c r="E18" s="79"/>
      <c r="F18" s="79">
        <v>1</v>
      </c>
      <c r="G18" s="79">
        <v>1</v>
      </c>
      <c r="H18" s="79"/>
      <c r="I18" s="79">
        <v>5</v>
      </c>
      <c r="J18" s="79">
        <v>5</v>
      </c>
      <c r="K18" s="79"/>
      <c r="L18" s="79">
        <v>35</v>
      </c>
      <c r="M18" s="79">
        <f>'1 группа'!G16</f>
        <v>35</v>
      </c>
      <c r="N18" s="79"/>
      <c r="O18" s="79">
        <v>1</v>
      </c>
      <c r="P18" s="79">
        <v>1</v>
      </c>
      <c r="Q18" s="79"/>
      <c r="R18" s="79">
        <v>5</v>
      </c>
      <c r="S18" s="79">
        <v>5</v>
      </c>
      <c r="T18" s="79"/>
      <c r="U18" s="79">
        <v>15</v>
      </c>
      <c r="V18" s="79">
        <f>'1 группа'!J16</f>
        <v>15</v>
      </c>
      <c r="W18" s="79"/>
      <c r="X18" s="79">
        <v>1</v>
      </c>
      <c r="Y18" s="79">
        <v>1</v>
      </c>
      <c r="Z18" s="79"/>
      <c r="AA18" s="79">
        <v>5</v>
      </c>
      <c r="AB18" s="79">
        <v>5</v>
      </c>
      <c r="AC18" s="79"/>
      <c r="AD18" s="79">
        <v>15</v>
      </c>
      <c r="AE18" s="79">
        <f>'1 группа'!M16</f>
        <v>15</v>
      </c>
      <c r="AF18" s="79"/>
      <c r="AG18" s="79">
        <v>1</v>
      </c>
      <c r="AH18" s="79">
        <v>1</v>
      </c>
      <c r="AI18" s="79"/>
      <c r="AJ18" s="79">
        <v>5</v>
      </c>
      <c r="AK18" s="79">
        <v>5</v>
      </c>
      <c r="AL18" s="79"/>
      <c r="AM18" s="79">
        <v>10</v>
      </c>
      <c r="AN18" s="79">
        <f>'1 группа'!P16</f>
        <v>10</v>
      </c>
      <c r="AO18" s="79"/>
      <c r="AP18" s="79">
        <v>1</v>
      </c>
      <c r="AQ18" s="79">
        <v>1</v>
      </c>
      <c r="AR18" s="79"/>
      <c r="AS18" s="79">
        <v>5</v>
      </c>
      <c r="AT18" s="79">
        <v>5</v>
      </c>
      <c r="AU18" s="79"/>
      <c r="AV18" s="79">
        <v>30</v>
      </c>
      <c r="AW18" s="79">
        <f>'1 группа'!S16</f>
        <v>30</v>
      </c>
      <c r="AX18" s="79"/>
      <c r="AY18" s="79">
        <v>1</v>
      </c>
      <c r="AZ18" s="79">
        <v>1</v>
      </c>
      <c r="BA18" s="79"/>
      <c r="BB18" s="79">
        <v>5</v>
      </c>
      <c r="BC18" s="79">
        <v>5</v>
      </c>
      <c r="BD18" s="79"/>
    </row>
    <row r="19" spans="1:56" ht="40.5" customHeight="1">
      <c r="A19" s="75">
        <v>1</v>
      </c>
      <c r="B19" s="101" t="s">
        <v>6</v>
      </c>
      <c r="C19" s="74">
        <v>0</v>
      </c>
      <c r="D19" s="74">
        <f>'1 группа'!D17</f>
        <v>0</v>
      </c>
      <c r="E19" s="109">
        <f>D19-C19</f>
        <v>0</v>
      </c>
      <c r="F19" s="111">
        <v>0</v>
      </c>
      <c r="G19" s="74">
        <f>'1 группа'!E17</f>
        <v>0</v>
      </c>
      <c r="H19" s="109">
        <f>G19-F19</f>
        <v>0</v>
      </c>
      <c r="I19" s="74">
        <v>0</v>
      </c>
      <c r="J19" s="74">
        <f>'1 группа'!F17</f>
        <v>0</v>
      </c>
      <c r="K19" s="109">
        <f>J19-I19</f>
        <v>0</v>
      </c>
      <c r="L19" s="74">
        <v>31</v>
      </c>
      <c r="M19" s="74">
        <f>'1 группа'!G17</f>
        <v>29</v>
      </c>
      <c r="N19" s="109">
        <f>M19-L19</f>
        <v>-2</v>
      </c>
      <c r="O19" s="74">
        <v>0.8857142857142857</v>
      </c>
      <c r="P19" s="74">
        <f>'1 группа'!H17</f>
        <v>0.8285714285714286</v>
      </c>
      <c r="Q19" s="109">
        <f>P19-O19</f>
        <v>-0.05714285714285705</v>
      </c>
      <c r="R19" s="74">
        <v>4.428571428571429</v>
      </c>
      <c r="S19" s="74">
        <f>'1 группа'!I17</f>
        <v>4.142857142857143</v>
      </c>
      <c r="T19" s="109">
        <f>S19-R19</f>
        <v>-0.2857142857142856</v>
      </c>
      <c r="U19" s="74">
        <v>10</v>
      </c>
      <c r="V19" s="74">
        <f>'1 группа'!J17</f>
        <v>15</v>
      </c>
      <c r="W19" s="109">
        <f>V19-U19</f>
        <v>5</v>
      </c>
      <c r="X19" s="74">
        <v>0.6666666666666666</v>
      </c>
      <c r="Y19" s="74">
        <f>'1 группа'!K17</f>
        <v>1</v>
      </c>
      <c r="Z19" s="109">
        <f>Y19-X19</f>
        <v>0.33333333333333337</v>
      </c>
      <c r="AA19" s="74">
        <v>3.333333333333333</v>
      </c>
      <c r="AB19" s="74">
        <f>'1 группа'!L17</f>
        <v>5</v>
      </c>
      <c r="AC19" s="109">
        <f>AB19-AA19</f>
        <v>1.666666666666667</v>
      </c>
      <c r="AD19" s="74">
        <v>10</v>
      </c>
      <c r="AE19" s="74">
        <f>'1 группа'!M17</f>
        <v>10</v>
      </c>
      <c r="AF19" s="109">
        <f>AE19-AD19</f>
        <v>0</v>
      </c>
      <c r="AG19" s="74">
        <v>0.6666666666666666</v>
      </c>
      <c r="AH19" s="74">
        <f>'1 группа'!N17</f>
        <v>0.6666666666666666</v>
      </c>
      <c r="AI19" s="109">
        <f>AH19-AG19</f>
        <v>0</v>
      </c>
      <c r="AJ19" s="74">
        <v>3.333333333333333</v>
      </c>
      <c r="AK19" s="74">
        <f>'1 группа'!O17</f>
        <v>3.333333333333333</v>
      </c>
      <c r="AL19" s="109">
        <f>AK19-AJ19</f>
        <v>0</v>
      </c>
      <c r="AM19" s="74">
        <v>0</v>
      </c>
      <c r="AN19" s="74">
        <f>'1 группа'!P17</f>
        <v>5</v>
      </c>
      <c r="AO19" s="109">
        <f>AN19-AM19</f>
        <v>5</v>
      </c>
      <c r="AP19" s="74">
        <v>0</v>
      </c>
      <c r="AQ19" s="74">
        <f>'1 группа'!Q17</f>
        <v>0.5</v>
      </c>
      <c r="AR19" s="109">
        <f>AQ19-AP19</f>
        <v>0.5</v>
      </c>
      <c r="AS19" s="74">
        <v>0</v>
      </c>
      <c r="AT19" s="74">
        <f>'1 группа'!R17</f>
        <v>2.5</v>
      </c>
      <c r="AU19" s="109">
        <f>AT19-AS19</f>
        <v>2.5</v>
      </c>
      <c r="AV19" s="74">
        <v>15</v>
      </c>
      <c r="AW19" s="74">
        <f>'1 группа'!S17</f>
        <v>17</v>
      </c>
      <c r="AX19" s="109">
        <f>AW19-AV19</f>
        <v>2</v>
      </c>
      <c r="AY19" s="74">
        <v>0.5</v>
      </c>
      <c r="AZ19" s="74">
        <f>'1 группа'!T17</f>
        <v>0.5666666666666667</v>
      </c>
      <c r="BA19" s="109">
        <f>AZ19-AY19</f>
        <v>0.06666666666666665</v>
      </c>
      <c r="BB19" s="74">
        <v>2.5</v>
      </c>
      <c r="BC19" s="74">
        <f>'1 группа'!U17</f>
        <v>2.833333333333333</v>
      </c>
      <c r="BD19" s="109">
        <f>BC19-BB19</f>
        <v>0.33333333333333304</v>
      </c>
    </row>
    <row r="20" spans="1:56" ht="40.5" customHeight="1">
      <c r="A20" s="75">
        <v>2</v>
      </c>
      <c r="B20" s="101" t="s">
        <v>143</v>
      </c>
      <c r="C20" s="74">
        <v>5</v>
      </c>
      <c r="D20" s="74">
        <f>'1 группа'!D18</f>
        <v>5</v>
      </c>
      <c r="E20" s="109">
        <f>D20-C20</f>
        <v>0</v>
      </c>
      <c r="F20" s="111">
        <v>0.3333333333333333</v>
      </c>
      <c r="G20" s="74">
        <f>'1 группа'!E18</f>
        <v>0.3333333333333333</v>
      </c>
      <c r="H20" s="109">
        <f>G20-F20</f>
        <v>0</v>
      </c>
      <c r="I20" s="74">
        <v>1.6666666666666665</v>
      </c>
      <c r="J20" s="74">
        <f>'1 группа'!F18</f>
        <v>1.6666666666666665</v>
      </c>
      <c r="K20" s="109">
        <f>J20-I20</f>
        <v>0</v>
      </c>
      <c r="L20" s="74">
        <v>27</v>
      </c>
      <c r="M20" s="74">
        <f>'1 группа'!G18</f>
        <v>30</v>
      </c>
      <c r="N20" s="109">
        <f>M20-L20</f>
        <v>3</v>
      </c>
      <c r="O20" s="74">
        <v>0.7714285714285715</v>
      </c>
      <c r="P20" s="74">
        <f>'1 группа'!H18</f>
        <v>0.8571428571428571</v>
      </c>
      <c r="Q20" s="109">
        <f>P20-O20</f>
        <v>0.08571428571428563</v>
      </c>
      <c r="R20" s="74">
        <v>3.857142857142857</v>
      </c>
      <c r="S20" s="74">
        <f>'1 группа'!I18</f>
        <v>4.285714285714286</v>
      </c>
      <c r="T20" s="109">
        <f>S20-R20</f>
        <v>0.4285714285714284</v>
      </c>
      <c r="U20" s="74">
        <v>10</v>
      </c>
      <c r="V20" s="74">
        <f>'1 группа'!J18</f>
        <v>15</v>
      </c>
      <c r="W20" s="109">
        <f>V20-U20</f>
        <v>5</v>
      </c>
      <c r="X20" s="74">
        <v>0.6666666666666666</v>
      </c>
      <c r="Y20" s="74">
        <f>'1 группа'!K18</f>
        <v>1</v>
      </c>
      <c r="Z20" s="109">
        <f>Y20-X20</f>
        <v>0.33333333333333337</v>
      </c>
      <c r="AA20" s="74">
        <v>3.333333333333333</v>
      </c>
      <c r="AB20" s="74">
        <f>'1 группа'!L18</f>
        <v>5</v>
      </c>
      <c r="AC20" s="109">
        <f>AB20-AA20</f>
        <v>1.666666666666667</v>
      </c>
      <c r="AD20" s="74">
        <v>10</v>
      </c>
      <c r="AE20" s="74">
        <f>'1 группа'!M18</f>
        <v>10</v>
      </c>
      <c r="AF20" s="109">
        <f>AE20-AD20</f>
        <v>0</v>
      </c>
      <c r="AG20" s="74">
        <v>0.6666666666666666</v>
      </c>
      <c r="AH20" s="74">
        <f>'1 группа'!N18</f>
        <v>0.6666666666666666</v>
      </c>
      <c r="AI20" s="109">
        <f>AH20-AG20</f>
        <v>0</v>
      </c>
      <c r="AJ20" s="74">
        <v>3.333333333333333</v>
      </c>
      <c r="AK20" s="74">
        <f>'1 группа'!O18</f>
        <v>3.333333333333333</v>
      </c>
      <c r="AL20" s="109">
        <f>AK20-AJ20</f>
        <v>0</v>
      </c>
      <c r="AM20" s="74">
        <v>5</v>
      </c>
      <c r="AN20" s="74">
        <f>'1 группа'!P18</f>
        <v>0</v>
      </c>
      <c r="AO20" s="109">
        <f>AN20-AM20</f>
        <v>-5</v>
      </c>
      <c r="AP20" s="74">
        <v>0.5</v>
      </c>
      <c r="AQ20" s="74">
        <f>'1 группа'!Q18</f>
        <v>0</v>
      </c>
      <c r="AR20" s="109">
        <f>AQ20-AP20</f>
        <v>-0.5</v>
      </c>
      <c r="AS20" s="74">
        <v>2.5</v>
      </c>
      <c r="AT20" s="74">
        <f>'1 группа'!R18</f>
        <v>0</v>
      </c>
      <c r="AU20" s="109">
        <f>AT20-AS20</f>
        <v>-2.5</v>
      </c>
      <c r="AV20" s="74">
        <v>2</v>
      </c>
      <c r="AW20" s="74">
        <f>'1 группа'!S18</f>
        <v>6</v>
      </c>
      <c r="AX20" s="109">
        <f>AW20-AV20</f>
        <v>4</v>
      </c>
      <c r="AY20" s="74">
        <v>0.06666666666666667</v>
      </c>
      <c r="AZ20" s="74">
        <f>'1 группа'!T18</f>
        <v>0.2</v>
      </c>
      <c r="BA20" s="109">
        <f>AZ20-AY20</f>
        <v>0.13333333333333336</v>
      </c>
      <c r="BB20" s="74">
        <v>0.3333333333333333</v>
      </c>
      <c r="BC20" s="74">
        <f>'1 группа'!U18</f>
        <v>1</v>
      </c>
      <c r="BD20" s="109">
        <f>BC20-BB20</f>
        <v>0.6666666666666667</v>
      </c>
    </row>
    <row r="21" spans="1:56" ht="40.5" customHeight="1">
      <c r="A21" s="75">
        <v>3</v>
      </c>
      <c r="B21" s="101" t="s">
        <v>144</v>
      </c>
      <c r="C21" s="74">
        <v>5</v>
      </c>
      <c r="D21" s="74">
        <f>'1 группа'!D19</f>
        <v>5</v>
      </c>
      <c r="E21" s="109">
        <f>D21-C21</f>
        <v>0</v>
      </c>
      <c r="F21" s="111">
        <v>0.3333333333333333</v>
      </c>
      <c r="G21" s="74">
        <f>'1 группа'!E19</f>
        <v>0.3333333333333333</v>
      </c>
      <c r="H21" s="109">
        <f>G21-F21</f>
        <v>0</v>
      </c>
      <c r="I21" s="74">
        <v>1.6666666666666665</v>
      </c>
      <c r="J21" s="74">
        <f>'1 группа'!F19</f>
        <v>1.6666666666666665</v>
      </c>
      <c r="K21" s="109">
        <f>J21-I21</f>
        <v>0</v>
      </c>
      <c r="L21" s="74">
        <v>28</v>
      </c>
      <c r="M21" s="74">
        <f>'1 группа'!G19</f>
        <v>31</v>
      </c>
      <c r="N21" s="109">
        <f>M21-L21</f>
        <v>3</v>
      </c>
      <c r="O21" s="74">
        <v>0.8</v>
      </c>
      <c r="P21" s="74">
        <f>'1 группа'!H19</f>
        <v>0.8857142857142857</v>
      </c>
      <c r="Q21" s="109">
        <f>P21-O21</f>
        <v>0.08571428571428563</v>
      </c>
      <c r="R21" s="74">
        <v>4</v>
      </c>
      <c r="S21" s="74">
        <f>'1 группа'!I19</f>
        <v>4.428571428571429</v>
      </c>
      <c r="T21" s="109">
        <f>S21-R21</f>
        <v>0.4285714285714288</v>
      </c>
      <c r="U21" s="74">
        <v>10</v>
      </c>
      <c r="V21" s="74">
        <f>'1 группа'!J19</f>
        <v>15</v>
      </c>
      <c r="W21" s="109">
        <f>V21-U21</f>
        <v>5</v>
      </c>
      <c r="X21" s="74">
        <v>0.6666666666666666</v>
      </c>
      <c r="Y21" s="74">
        <f>'1 группа'!K19</f>
        <v>1</v>
      </c>
      <c r="Z21" s="109">
        <f>Y21-X21</f>
        <v>0.33333333333333337</v>
      </c>
      <c r="AA21" s="74">
        <v>3.333333333333333</v>
      </c>
      <c r="AB21" s="74">
        <f>'1 группа'!L19</f>
        <v>5</v>
      </c>
      <c r="AC21" s="109">
        <f>AB21-AA21</f>
        <v>1.666666666666667</v>
      </c>
      <c r="AD21" s="74">
        <v>10</v>
      </c>
      <c r="AE21" s="74">
        <f>'1 группа'!M19</f>
        <v>10</v>
      </c>
      <c r="AF21" s="109">
        <f>AE21-AD21</f>
        <v>0</v>
      </c>
      <c r="AG21" s="74">
        <v>0.6666666666666666</v>
      </c>
      <c r="AH21" s="74">
        <f>'1 группа'!N19</f>
        <v>0.6666666666666666</v>
      </c>
      <c r="AI21" s="109">
        <f>AH21-AG21</f>
        <v>0</v>
      </c>
      <c r="AJ21" s="74">
        <v>3.333333333333333</v>
      </c>
      <c r="AK21" s="74">
        <f>'1 группа'!O19</f>
        <v>3.333333333333333</v>
      </c>
      <c r="AL21" s="109">
        <f>AK21-AJ21</f>
        <v>0</v>
      </c>
      <c r="AM21" s="74">
        <v>5</v>
      </c>
      <c r="AN21" s="74">
        <f>'1 группа'!P19</f>
        <v>0</v>
      </c>
      <c r="AO21" s="109">
        <f>AN21-AM21</f>
        <v>-5</v>
      </c>
      <c r="AP21" s="74">
        <v>0.5</v>
      </c>
      <c r="AQ21" s="74">
        <f>'1 группа'!Q19</f>
        <v>0</v>
      </c>
      <c r="AR21" s="109">
        <f>AQ21-AP21</f>
        <v>-0.5</v>
      </c>
      <c r="AS21" s="74">
        <v>2.5</v>
      </c>
      <c r="AT21" s="74">
        <f>'1 группа'!R19</f>
        <v>0</v>
      </c>
      <c r="AU21" s="109">
        <f>AT21-AS21</f>
        <v>-2.5</v>
      </c>
      <c r="AV21" s="74">
        <v>8</v>
      </c>
      <c r="AW21" s="74">
        <f>'1 группа'!S19</f>
        <v>12</v>
      </c>
      <c r="AX21" s="109">
        <f>AW21-AV21</f>
        <v>4</v>
      </c>
      <c r="AY21" s="74">
        <v>0.26666666666666666</v>
      </c>
      <c r="AZ21" s="74">
        <f>'1 группа'!T19</f>
        <v>0.4</v>
      </c>
      <c r="BA21" s="109">
        <f>AZ21-AY21</f>
        <v>0.13333333333333336</v>
      </c>
      <c r="BB21" s="74">
        <v>1.3333333333333333</v>
      </c>
      <c r="BC21" s="74">
        <f>'1 группа'!U19</f>
        <v>2</v>
      </c>
      <c r="BD21" s="109">
        <f>BC21-BB21</f>
        <v>0.6666666666666667</v>
      </c>
    </row>
    <row r="22" spans="1:56" ht="40.5" customHeight="1">
      <c r="A22" s="75">
        <v>4</v>
      </c>
      <c r="B22" s="101" t="s">
        <v>266</v>
      </c>
      <c r="C22" s="74">
        <v>10</v>
      </c>
      <c r="D22" s="74">
        <f>'1 группа'!D20</f>
        <v>10</v>
      </c>
      <c r="E22" s="109">
        <f>D22-C22</f>
        <v>0</v>
      </c>
      <c r="F22" s="111">
        <v>0.6666666666666666</v>
      </c>
      <c r="G22" s="74">
        <f>'1 группа'!E20</f>
        <v>0.6666666666666666</v>
      </c>
      <c r="H22" s="109">
        <f>G22-F22</f>
        <v>0</v>
      </c>
      <c r="I22" s="74">
        <v>3.333333333333333</v>
      </c>
      <c r="J22" s="74">
        <f>'1 группа'!F20</f>
        <v>3.333333333333333</v>
      </c>
      <c r="K22" s="109">
        <f>J22-I22</f>
        <v>0</v>
      </c>
      <c r="L22" s="74">
        <v>30</v>
      </c>
      <c r="M22" s="74">
        <f>'1 группа'!G20</f>
        <v>30</v>
      </c>
      <c r="N22" s="109">
        <f>M22-L22</f>
        <v>0</v>
      </c>
      <c r="O22" s="74">
        <v>0.8571428571428571</v>
      </c>
      <c r="P22" s="74">
        <f>'1 группа'!H20</f>
        <v>0.8571428571428571</v>
      </c>
      <c r="Q22" s="109">
        <f>P22-O22</f>
        <v>0</v>
      </c>
      <c r="R22" s="74">
        <v>4.285714285714286</v>
      </c>
      <c r="S22" s="74">
        <f>'1 группа'!I20</f>
        <v>4.285714285714286</v>
      </c>
      <c r="T22" s="109">
        <f>S22-R22</f>
        <v>0</v>
      </c>
      <c r="U22" s="74">
        <v>15</v>
      </c>
      <c r="V22" s="74">
        <f>'1 группа'!J20</f>
        <v>15</v>
      </c>
      <c r="W22" s="109">
        <f>V22-U22</f>
        <v>0</v>
      </c>
      <c r="X22" s="74">
        <v>1</v>
      </c>
      <c r="Y22" s="74">
        <f>'1 группа'!K20</f>
        <v>1</v>
      </c>
      <c r="Z22" s="109">
        <f>Y22-X22</f>
        <v>0</v>
      </c>
      <c r="AA22" s="74">
        <v>5</v>
      </c>
      <c r="AB22" s="74">
        <f>'1 группа'!L20</f>
        <v>5</v>
      </c>
      <c r="AC22" s="109">
        <f>AB22-AA22</f>
        <v>0</v>
      </c>
      <c r="AD22" s="74">
        <v>10</v>
      </c>
      <c r="AE22" s="74">
        <f>'1 группа'!M20</f>
        <v>10</v>
      </c>
      <c r="AF22" s="109">
        <f>AE22-AD22</f>
        <v>0</v>
      </c>
      <c r="AG22" s="74">
        <v>0.6666666666666666</v>
      </c>
      <c r="AH22" s="74">
        <f>'1 группа'!N20</f>
        <v>0.6666666666666666</v>
      </c>
      <c r="AI22" s="109">
        <f>AH22-AG22</f>
        <v>0</v>
      </c>
      <c r="AJ22" s="74">
        <v>3.333333333333333</v>
      </c>
      <c r="AK22" s="74">
        <f>'1 группа'!O20</f>
        <v>3.333333333333333</v>
      </c>
      <c r="AL22" s="109">
        <f>AK22-AJ22</f>
        <v>0</v>
      </c>
      <c r="AM22" s="74">
        <v>0</v>
      </c>
      <c r="AN22" s="74">
        <f>'1 группа'!P20</f>
        <v>0</v>
      </c>
      <c r="AO22" s="109">
        <f>AN22-AM22</f>
        <v>0</v>
      </c>
      <c r="AP22" s="74">
        <v>0</v>
      </c>
      <c r="AQ22" s="74">
        <f>'1 группа'!Q20</f>
        <v>0</v>
      </c>
      <c r="AR22" s="109">
        <f>AQ22-AP22</f>
        <v>0</v>
      </c>
      <c r="AS22" s="74">
        <v>0</v>
      </c>
      <c r="AT22" s="74">
        <f>'1 группа'!R20</f>
        <v>0</v>
      </c>
      <c r="AU22" s="109">
        <f>AT22-AS22</f>
        <v>0</v>
      </c>
      <c r="AV22" s="74">
        <v>17</v>
      </c>
      <c r="AW22" s="74">
        <f>'1 группа'!S20</f>
        <v>18</v>
      </c>
      <c r="AX22" s="109">
        <f>AW22-AV22</f>
        <v>1</v>
      </c>
      <c r="AY22" s="74">
        <v>0.5666666666666667</v>
      </c>
      <c r="AZ22" s="74">
        <f>'1 группа'!T20</f>
        <v>0.6</v>
      </c>
      <c r="BA22" s="109">
        <f>AZ22-AY22</f>
        <v>0.033333333333333326</v>
      </c>
      <c r="BB22" s="74">
        <v>2.833333333333333</v>
      </c>
      <c r="BC22" s="74">
        <f>'1 группа'!U20</f>
        <v>3</v>
      </c>
      <c r="BD22" s="109">
        <f>BC22-BB22</f>
        <v>0.16666666666666696</v>
      </c>
    </row>
    <row r="23" spans="1:56" ht="40.5" customHeight="1">
      <c r="A23" s="80"/>
      <c r="B23" s="102" t="s">
        <v>114</v>
      </c>
      <c r="C23" s="77">
        <f>(C19+C20+C21+C22)/4</f>
        <v>5</v>
      </c>
      <c r="D23" s="77">
        <f aca="true" t="shared" si="0" ref="D23:BD23">(D19+D20+D21+D22)/4</f>
        <v>5</v>
      </c>
      <c r="E23" s="77">
        <f t="shared" si="0"/>
        <v>0</v>
      </c>
      <c r="F23" s="77">
        <f t="shared" si="0"/>
        <v>0.3333333333333333</v>
      </c>
      <c r="G23" s="77">
        <f t="shared" si="0"/>
        <v>0.3333333333333333</v>
      </c>
      <c r="H23" s="77">
        <f t="shared" si="0"/>
        <v>0</v>
      </c>
      <c r="I23" s="77">
        <f t="shared" si="0"/>
        <v>1.6666666666666665</v>
      </c>
      <c r="J23" s="77">
        <f t="shared" si="0"/>
        <v>1.6666666666666665</v>
      </c>
      <c r="K23" s="77">
        <f t="shared" si="0"/>
        <v>0</v>
      </c>
      <c r="L23" s="77">
        <f>(L19+L20+L21+L22)/4</f>
        <v>29</v>
      </c>
      <c r="M23" s="77">
        <f t="shared" si="0"/>
        <v>30</v>
      </c>
      <c r="N23" s="77">
        <f t="shared" si="0"/>
        <v>1</v>
      </c>
      <c r="O23" s="77">
        <f t="shared" si="0"/>
        <v>0.8285714285714286</v>
      </c>
      <c r="P23" s="77">
        <f t="shared" si="0"/>
        <v>0.8571428571428571</v>
      </c>
      <c r="Q23" s="77">
        <f t="shared" si="0"/>
        <v>0.028571428571428553</v>
      </c>
      <c r="R23" s="77">
        <f t="shared" si="0"/>
        <v>4.142857142857143</v>
      </c>
      <c r="S23" s="77">
        <f t="shared" si="0"/>
        <v>4.285714285714286</v>
      </c>
      <c r="T23" s="77">
        <f t="shared" si="0"/>
        <v>0.1428571428571429</v>
      </c>
      <c r="U23" s="77">
        <f t="shared" si="0"/>
        <v>11.25</v>
      </c>
      <c r="V23" s="77">
        <f t="shared" si="0"/>
        <v>15</v>
      </c>
      <c r="W23" s="77">
        <f t="shared" si="0"/>
        <v>3.75</v>
      </c>
      <c r="X23" s="77">
        <f t="shared" si="0"/>
        <v>0.75</v>
      </c>
      <c r="Y23" s="77">
        <f t="shared" si="0"/>
        <v>1</v>
      </c>
      <c r="Z23" s="77">
        <f t="shared" si="0"/>
        <v>0.25</v>
      </c>
      <c r="AA23" s="77">
        <f t="shared" si="0"/>
        <v>3.75</v>
      </c>
      <c r="AB23" s="77">
        <f t="shared" si="0"/>
        <v>5</v>
      </c>
      <c r="AC23" s="77">
        <f t="shared" si="0"/>
        <v>1.2500000000000002</v>
      </c>
      <c r="AD23" s="77">
        <f t="shared" si="0"/>
        <v>10</v>
      </c>
      <c r="AE23" s="77">
        <f t="shared" si="0"/>
        <v>10</v>
      </c>
      <c r="AF23" s="77">
        <f t="shared" si="0"/>
        <v>0</v>
      </c>
      <c r="AG23" s="77">
        <f t="shared" si="0"/>
        <v>0.6666666666666666</v>
      </c>
      <c r="AH23" s="77">
        <f t="shared" si="0"/>
        <v>0.6666666666666666</v>
      </c>
      <c r="AI23" s="77">
        <f t="shared" si="0"/>
        <v>0</v>
      </c>
      <c r="AJ23" s="77">
        <f t="shared" si="0"/>
        <v>3.333333333333333</v>
      </c>
      <c r="AK23" s="77">
        <f t="shared" si="0"/>
        <v>3.333333333333333</v>
      </c>
      <c r="AL23" s="77">
        <f t="shared" si="0"/>
        <v>0</v>
      </c>
      <c r="AM23" s="77">
        <f t="shared" si="0"/>
        <v>2.5</v>
      </c>
      <c r="AN23" s="77">
        <f t="shared" si="0"/>
        <v>1.25</v>
      </c>
      <c r="AO23" s="77">
        <f t="shared" si="0"/>
        <v>-1.25</v>
      </c>
      <c r="AP23" s="77">
        <f t="shared" si="0"/>
        <v>0.25</v>
      </c>
      <c r="AQ23" s="77">
        <f t="shared" si="0"/>
        <v>0.125</v>
      </c>
      <c r="AR23" s="77">
        <f t="shared" si="0"/>
        <v>-0.125</v>
      </c>
      <c r="AS23" s="77">
        <f t="shared" si="0"/>
        <v>1.25</v>
      </c>
      <c r="AT23" s="77">
        <f t="shared" si="0"/>
        <v>0.625</v>
      </c>
      <c r="AU23" s="77">
        <f t="shared" si="0"/>
        <v>-0.625</v>
      </c>
      <c r="AV23" s="77">
        <f t="shared" si="0"/>
        <v>10.5</v>
      </c>
      <c r="AW23" s="77">
        <f t="shared" si="0"/>
        <v>13.25</v>
      </c>
      <c r="AX23" s="77">
        <f t="shared" si="0"/>
        <v>2.75</v>
      </c>
      <c r="AY23" s="77">
        <f t="shared" si="0"/>
        <v>0.35</v>
      </c>
      <c r="AZ23" s="77">
        <f t="shared" si="0"/>
        <v>0.44166666666666665</v>
      </c>
      <c r="BA23" s="77">
        <f t="shared" si="0"/>
        <v>0.09166666666666667</v>
      </c>
      <c r="BB23" s="77">
        <f t="shared" si="0"/>
        <v>1.75</v>
      </c>
      <c r="BC23" s="77">
        <f t="shared" si="0"/>
        <v>2.208333333333333</v>
      </c>
      <c r="BD23" s="77">
        <f t="shared" si="0"/>
        <v>0.45833333333333337</v>
      </c>
    </row>
  </sheetData>
  <sheetProtection/>
  <mergeCells count="118">
    <mergeCell ref="BB16:BD16"/>
    <mergeCell ref="A1:AL1"/>
    <mergeCell ref="AD15:AL15"/>
    <mergeCell ref="AD16:AF16"/>
    <mergeCell ref="AG16:AI16"/>
    <mergeCell ref="AJ16:AL16"/>
    <mergeCell ref="C16:E16"/>
    <mergeCell ref="F16:H16"/>
    <mergeCell ref="U16:W16"/>
    <mergeCell ref="X16:Z16"/>
    <mergeCell ref="AD2:AL2"/>
    <mergeCell ref="AD3:AF3"/>
    <mergeCell ref="AG3:AI3"/>
    <mergeCell ref="AJ3:AL3"/>
    <mergeCell ref="AD4:AF4"/>
    <mergeCell ref="X7:Z7"/>
    <mergeCell ref="AA7:AC7"/>
    <mergeCell ref="AJ5:AL5"/>
    <mergeCell ref="AD6:AF6"/>
    <mergeCell ref="AG6:AI6"/>
    <mergeCell ref="AS16:AU16"/>
    <mergeCell ref="AJ9:AL9"/>
    <mergeCell ref="AA16:AC16"/>
    <mergeCell ref="AJ4:AL4"/>
    <mergeCell ref="AM15:AU15"/>
    <mergeCell ref="AM16:AO16"/>
    <mergeCell ref="AP16:AR16"/>
    <mergeCell ref="AA8:AC8"/>
    <mergeCell ref="AD5:AF5"/>
    <mergeCell ref="AG5:AI5"/>
    <mergeCell ref="AV15:BD15"/>
    <mergeCell ref="X9:Z9"/>
    <mergeCell ref="R16:T16"/>
    <mergeCell ref="I16:K16"/>
    <mergeCell ref="L16:N16"/>
    <mergeCell ref="O16:Q16"/>
    <mergeCell ref="AG9:AI9"/>
    <mergeCell ref="AY16:BA16"/>
    <mergeCell ref="U15:AC15"/>
    <mergeCell ref="AV16:AX16"/>
    <mergeCell ref="A2:A3"/>
    <mergeCell ref="B2:B3"/>
    <mergeCell ref="C15:K15"/>
    <mergeCell ref="L15:T15"/>
    <mergeCell ref="F5:H5"/>
    <mergeCell ref="I5:K5"/>
    <mergeCell ref="R4:T4"/>
    <mergeCell ref="R6:T6"/>
    <mergeCell ref="O7:Q7"/>
    <mergeCell ref="R8:T8"/>
    <mergeCell ref="L2:T2"/>
    <mergeCell ref="L3:N3"/>
    <mergeCell ref="O3:Q3"/>
    <mergeCell ref="R3:T3"/>
    <mergeCell ref="O6:Q6"/>
    <mergeCell ref="O4:Q4"/>
    <mergeCell ref="U3:W3"/>
    <mergeCell ref="X8:Z8"/>
    <mergeCell ref="X3:Z3"/>
    <mergeCell ref="AA9:AC9"/>
    <mergeCell ref="X4:Z4"/>
    <mergeCell ref="AA4:AC4"/>
    <mergeCell ref="X5:Z5"/>
    <mergeCell ref="AA5:AC5"/>
    <mergeCell ref="X6:Z6"/>
    <mergeCell ref="AA3:AC3"/>
    <mergeCell ref="AJ6:AL6"/>
    <mergeCell ref="AA6:AC6"/>
    <mergeCell ref="AG4:AI4"/>
    <mergeCell ref="A14:A15"/>
    <mergeCell ref="B14:B15"/>
    <mergeCell ref="C14:BD14"/>
    <mergeCell ref="AD7:AF7"/>
    <mergeCell ref="AG7:AI7"/>
    <mergeCell ref="AJ7:AL7"/>
    <mergeCell ref="AD8:AF8"/>
    <mergeCell ref="AJ8:AL8"/>
    <mergeCell ref="AD9:AF9"/>
    <mergeCell ref="C8:E8"/>
    <mergeCell ref="L8:N8"/>
    <mergeCell ref="U8:W8"/>
    <mergeCell ref="C9:E9"/>
    <mergeCell ref="L9:N9"/>
    <mergeCell ref="U9:W9"/>
    <mergeCell ref="F8:H8"/>
    <mergeCell ref="R9:T9"/>
    <mergeCell ref="F9:H9"/>
    <mergeCell ref="I9:K9"/>
    <mergeCell ref="C7:E7"/>
    <mergeCell ref="L7:N7"/>
    <mergeCell ref="U7:W7"/>
    <mergeCell ref="AG8:AI8"/>
    <mergeCell ref="O9:Q9"/>
    <mergeCell ref="O8:Q8"/>
    <mergeCell ref="F7:H7"/>
    <mergeCell ref="I7:K7"/>
    <mergeCell ref="U5:W5"/>
    <mergeCell ref="O5:Q5"/>
    <mergeCell ref="R5:T5"/>
    <mergeCell ref="C6:E6"/>
    <mergeCell ref="L6:N6"/>
    <mergeCell ref="U6:W6"/>
    <mergeCell ref="F4:H4"/>
    <mergeCell ref="R7:T7"/>
    <mergeCell ref="C5:E5"/>
    <mergeCell ref="L5:N5"/>
    <mergeCell ref="I8:K8"/>
    <mergeCell ref="I4:K4"/>
    <mergeCell ref="U2:AC2"/>
    <mergeCell ref="F6:H6"/>
    <mergeCell ref="I6:K6"/>
    <mergeCell ref="C4:E4"/>
    <mergeCell ref="L4:N4"/>
    <mergeCell ref="U4:W4"/>
    <mergeCell ref="C2:K2"/>
    <mergeCell ref="C3:E3"/>
    <mergeCell ref="F3:H3"/>
    <mergeCell ref="I3:K3"/>
  </mergeCells>
  <printOptions/>
  <pageMargins left="0.4724409448818898" right="0.2755905511811024" top="0.5118110236220472" bottom="0.31496062992125984" header="0.4724409448818898" footer="0.31496062992125984"/>
  <pageSetup fitToWidth="2" fitToHeight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7"/>
  <sheetViews>
    <sheetView tabSelected="1" zoomScale="70" zoomScaleNormal="70" zoomScalePageLayoutView="0" workbookViewId="0" topLeftCell="A1">
      <selection activeCell="AJ10" sqref="AJ10:AL10"/>
    </sheetView>
  </sheetViews>
  <sheetFormatPr defaultColWidth="9.00390625" defaultRowHeight="12.75"/>
  <cols>
    <col min="1" max="1" width="5.25390625" style="0" customWidth="1"/>
    <col min="2" max="2" width="41.25390625" style="0" customWidth="1"/>
    <col min="3" max="56" width="5.875" style="0" customWidth="1"/>
  </cols>
  <sheetData>
    <row r="1" spans="1:38" ht="57.75" customHeight="1">
      <c r="A1" s="203" t="s">
        <v>147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</row>
    <row r="2" spans="1:47" ht="61.5" customHeight="1">
      <c r="A2" s="235"/>
      <c r="B2" s="235" t="s">
        <v>111</v>
      </c>
      <c r="C2" s="204" t="s">
        <v>113</v>
      </c>
      <c r="D2" s="205"/>
      <c r="E2" s="205"/>
      <c r="F2" s="205"/>
      <c r="G2" s="205"/>
      <c r="H2" s="205"/>
      <c r="I2" s="205"/>
      <c r="J2" s="205"/>
      <c r="K2" s="206"/>
      <c r="L2" s="196" t="s">
        <v>145</v>
      </c>
      <c r="M2" s="197"/>
      <c r="N2" s="197"/>
      <c r="O2" s="197"/>
      <c r="P2" s="197"/>
      <c r="Q2" s="197"/>
      <c r="R2" s="197"/>
      <c r="S2" s="197"/>
      <c r="T2" s="198"/>
      <c r="U2" s="196" t="s">
        <v>112</v>
      </c>
      <c r="V2" s="197"/>
      <c r="W2" s="197"/>
      <c r="X2" s="197"/>
      <c r="Y2" s="197"/>
      <c r="Z2" s="197"/>
      <c r="AA2" s="197"/>
      <c r="AB2" s="197"/>
      <c r="AC2" s="198"/>
      <c r="AD2" s="196" t="s">
        <v>133</v>
      </c>
      <c r="AE2" s="197"/>
      <c r="AF2" s="197"/>
      <c r="AG2" s="197"/>
      <c r="AH2" s="197"/>
      <c r="AI2" s="197"/>
      <c r="AJ2" s="197"/>
      <c r="AK2" s="197"/>
      <c r="AL2" s="198"/>
      <c r="AM2" s="103"/>
      <c r="AN2" s="103"/>
      <c r="AO2" s="103"/>
      <c r="AP2" s="103"/>
      <c r="AQ2" s="103"/>
      <c r="AR2" s="103"/>
      <c r="AS2" s="103"/>
      <c r="AT2" s="103"/>
      <c r="AU2" s="103"/>
    </row>
    <row r="3" spans="1:47" ht="42.75" customHeight="1">
      <c r="A3" s="236"/>
      <c r="B3" s="236"/>
      <c r="C3" s="204">
        <v>2020</v>
      </c>
      <c r="D3" s="205"/>
      <c r="E3" s="206"/>
      <c r="F3" s="204">
        <v>2021</v>
      </c>
      <c r="G3" s="205"/>
      <c r="H3" s="206"/>
      <c r="I3" s="204" t="s">
        <v>142</v>
      </c>
      <c r="J3" s="205"/>
      <c r="K3" s="206"/>
      <c r="L3" s="204">
        <v>2020</v>
      </c>
      <c r="M3" s="205"/>
      <c r="N3" s="206"/>
      <c r="O3" s="204">
        <v>2021</v>
      </c>
      <c r="P3" s="205"/>
      <c r="Q3" s="206"/>
      <c r="R3" s="204" t="s">
        <v>142</v>
      </c>
      <c r="S3" s="205"/>
      <c r="T3" s="206"/>
      <c r="U3" s="204">
        <v>2020</v>
      </c>
      <c r="V3" s="205"/>
      <c r="W3" s="206"/>
      <c r="X3" s="204">
        <v>2021</v>
      </c>
      <c r="Y3" s="205"/>
      <c r="Z3" s="206"/>
      <c r="AA3" s="204" t="s">
        <v>142</v>
      </c>
      <c r="AB3" s="205"/>
      <c r="AC3" s="206"/>
      <c r="AD3" s="204">
        <v>2020</v>
      </c>
      <c r="AE3" s="205"/>
      <c r="AF3" s="206"/>
      <c r="AG3" s="204">
        <v>2021</v>
      </c>
      <c r="AH3" s="205"/>
      <c r="AI3" s="206"/>
      <c r="AJ3" s="204" t="s">
        <v>142</v>
      </c>
      <c r="AK3" s="205"/>
      <c r="AL3" s="206"/>
      <c r="AM3" s="104"/>
      <c r="AN3" s="104"/>
      <c r="AO3" s="104"/>
      <c r="AP3" s="104"/>
      <c r="AQ3" s="104"/>
      <c r="AR3" s="104"/>
      <c r="AS3" s="104"/>
      <c r="AT3" s="104"/>
      <c r="AU3" s="104"/>
    </row>
    <row r="4" spans="1:47" ht="25.5" customHeight="1">
      <c r="A4" s="74"/>
      <c r="B4" s="83" t="s">
        <v>116</v>
      </c>
      <c r="C4" s="190">
        <v>85</v>
      </c>
      <c r="D4" s="191"/>
      <c r="E4" s="192"/>
      <c r="F4" s="190">
        <v>85</v>
      </c>
      <c r="G4" s="191"/>
      <c r="H4" s="192"/>
      <c r="I4" s="190"/>
      <c r="J4" s="191"/>
      <c r="K4" s="192"/>
      <c r="L4" s="190">
        <v>1</v>
      </c>
      <c r="M4" s="191"/>
      <c r="N4" s="192"/>
      <c r="O4" s="190">
        <v>1</v>
      </c>
      <c r="P4" s="191"/>
      <c r="Q4" s="192"/>
      <c r="R4" s="190"/>
      <c r="S4" s="191"/>
      <c r="T4" s="192"/>
      <c r="U4" s="190">
        <v>5</v>
      </c>
      <c r="V4" s="191"/>
      <c r="W4" s="192"/>
      <c r="X4" s="190">
        <v>5</v>
      </c>
      <c r="Y4" s="191"/>
      <c r="Z4" s="192"/>
      <c r="AA4" s="190"/>
      <c r="AB4" s="191"/>
      <c r="AC4" s="192"/>
      <c r="AD4" s="190"/>
      <c r="AE4" s="191"/>
      <c r="AF4" s="192"/>
      <c r="AG4" s="190"/>
      <c r="AH4" s="191"/>
      <c r="AI4" s="192"/>
      <c r="AJ4" s="190"/>
      <c r="AK4" s="191"/>
      <c r="AL4" s="192"/>
      <c r="AM4" s="105"/>
      <c r="AN4" s="105"/>
      <c r="AO4" s="105"/>
      <c r="AP4" s="105"/>
      <c r="AQ4" s="105"/>
      <c r="AR4" s="105"/>
      <c r="AS4" s="105"/>
      <c r="AT4" s="105"/>
      <c r="AU4" s="105"/>
    </row>
    <row r="5" spans="1:47" ht="40.5" customHeight="1">
      <c r="A5" s="75">
        <v>1</v>
      </c>
      <c r="B5" s="75" t="s">
        <v>123</v>
      </c>
      <c r="C5" s="187">
        <v>83</v>
      </c>
      <c r="D5" s="188"/>
      <c r="E5" s="189"/>
      <c r="F5" s="187">
        <f>'2 группа'!D4</f>
        <v>85</v>
      </c>
      <c r="G5" s="188"/>
      <c r="H5" s="189"/>
      <c r="I5" s="223">
        <f aca="true" t="shared" si="0" ref="I5:I11">F5-C5</f>
        <v>2</v>
      </c>
      <c r="J5" s="224"/>
      <c r="K5" s="225"/>
      <c r="L5" s="193">
        <v>0.9764705882352941</v>
      </c>
      <c r="M5" s="194"/>
      <c r="N5" s="195"/>
      <c r="O5" s="193">
        <f>'2 группа'!G4</f>
        <v>1</v>
      </c>
      <c r="P5" s="194"/>
      <c r="Q5" s="195"/>
      <c r="R5" s="226">
        <f aca="true" t="shared" si="1" ref="R5:R11">O5-L5</f>
        <v>0.02352941176470591</v>
      </c>
      <c r="S5" s="227"/>
      <c r="T5" s="228"/>
      <c r="U5" s="193">
        <v>4.88235294117647</v>
      </c>
      <c r="V5" s="194"/>
      <c r="W5" s="195"/>
      <c r="X5" s="193">
        <f>'2 группа'!J4</f>
        <v>5</v>
      </c>
      <c r="Y5" s="194"/>
      <c r="Z5" s="195"/>
      <c r="AA5" s="226">
        <f>X5-U5</f>
        <v>0.11764705882352988</v>
      </c>
      <c r="AB5" s="227"/>
      <c r="AC5" s="228"/>
      <c r="AD5" s="229" t="s">
        <v>130</v>
      </c>
      <c r="AE5" s="230"/>
      <c r="AF5" s="231"/>
      <c r="AG5" s="229" t="s">
        <v>130</v>
      </c>
      <c r="AH5" s="230"/>
      <c r="AI5" s="231"/>
      <c r="AJ5" s="232">
        <f aca="true" t="shared" si="2" ref="AJ5:AJ10">AD5-AG5</f>
        <v>0</v>
      </c>
      <c r="AK5" s="233"/>
      <c r="AL5" s="234"/>
      <c r="AM5" s="106"/>
      <c r="AN5" s="106"/>
      <c r="AO5" s="106"/>
      <c r="AP5" s="106"/>
      <c r="AQ5" s="106"/>
      <c r="AR5" s="106"/>
      <c r="AS5" s="106"/>
      <c r="AT5" s="106"/>
      <c r="AU5" s="106"/>
    </row>
    <row r="6" spans="1:47" ht="40.5" customHeight="1">
      <c r="A6" s="75">
        <v>2</v>
      </c>
      <c r="B6" s="75" t="s">
        <v>148</v>
      </c>
      <c r="C6" s="187">
        <v>66</v>
      </c>
      <c r="D6" s="188"/>
      <c r="E6" s="189"/>
      <c r="F6" s="187">
        <f>'2 группа'!D8</f>
        <v>61</v>
      </c>
      <c r="G6" s="188"/>
      <c r="H6" s="189"/>
      <c r="I6" s="223">
        <f t="shared" si="0"/>
        <v>-5</v>
      </c>
      <c r="J6" s="224"/>
      <c r="K6" s="225"/>
      <c r="L6" s="193">
        <v>0.7764705882352941</v>
      </c>
      <c r="M6" s="194"/>
      <c r="N6" s="195"/>
      <c r="O6" s="193">
        <f>'2 группа'!G8</f>
        <v>0.7176470588235294</v>
      </c>
      <c r="P6" s="194"/>
      <c r="Q6" s="195"/>
      <c r="R6" s="226">
        <f t="shared" si="1"/>
        <v>-0.05882352941176472</v>
      </c>
      <c r="S6" s="227"/>
      <c r="T6" s="228"/>
      <c r="U6" s="193">
        <v>3.8823529411764706</v>
      </c>
      <c r="V6" s="194"/>
      <c r="W6" s="195"/>
      <c r="X6" s="193">
        <f>'2 группа'!J8</f>
        <v>3.588235294117647</v>
      </c>
      <c r="Y6" s="194"/>
      <c r="Z6" s="195"/>
      <c r="AA6" s="226">
        <f aca="true" t="shared" si="3" ref="AA6:AA11">X6-U6</f>
        <v>-0.2941176470588234</v>
      </c>
      <c r="AB6" s="227"/>
      <c r="AC6" s="228"/>
      <c r="AD6" s="229" t="s">
        <v>139</v>
      </c>
      <c r="AE6" s="230"/>
      <c r="AF6" s="231"/>
      <c r="AG6" s="229" t="s">
        <v>274</v>
      </c>
      <c r="AH6" s="230"/>
      <c r="AI6" s="231"/>
      <c r="AJ6" s="232">
        <v>-2</v>
      </c>
      <c r="AK6" s="233"/>
      <c r="AL6" s="234"/>
      <c r="AM6" s="106"/>
      <c r="AN6" s="106"/>
      <c r="AO6" s="106"/>
      <c r="AP6" s="106"/>
      <c r="AQ6" s="106"/>
      <c r="AR6" s="106"/>
      <c r="AS6" s="106"/>
      <c r="AT6" s="106"/>
      <c r="AU6" s="106"/>
    </row>
    <row r="7" spans="1:47" ht="40.5" customHeight="1">
      <c r="A7" s="75">
        <v>3</v>
      </c>
      <c r="B7" s="75" t="s">
        <v>124</v>
      </c>
      <c r="C7" s="187">
        <v>64</v>
      </c>
      <c r="D7" s="188"/>
      <c r="E7" s="189"/>
      <c r="F7" s="187">
        <f>'2 группа'!D5</f>
        <v>67</v>
      </c>
      <c r="G7" s="188"/>
      <c r="H7" s="189"/>
      <c r="I7" s="223">
        <f t="shared" si="0"/>
        <v>3</v>
      </c>
      <c r="J7" s="224"/>
      <c r="K7" s="225"/>
      <c r="L7" s="193">
        <v>0.7529411764705882</v>
      </c>
      <c r="M7" s="194"/>
      <c r="N7" s="195"/>
      <c r="O7" s="193">
        <f>'2 группа'!G5</f>
        <v>0.788235294117647</v>
      </c>
      <c r="P7" s="194"/>
      <c r="Q7" s="195"/>
      <c r="R7" s="226">
        <f t="shared" si="1"/>
        <v>0.03529411764705881</v>
      </c>
      <c r="S7" s="227"/>
      <c r="T7" s="228"/>
      <c r="U7" s="193">
        <v>3.764705882352941</v>
      </c>
      <c r="V7" s="194"/>
      <c r="W7" s="195"/>
      <c r="X7" s="193">
        <f>'2 группа'!J5</f>
        <v>3.941176470588235</v>
      </c>
      <c r="Y7" s="194"/>
      <c r="Z7" s="195"/>
      <c r="AA7" s="226">
        <f t="shared" si="3"/>
        <v>0.17647058823529393</v>
      </c>
      <c r="AB7" s="227"/>
      <c r="AC7" s="228"/>
      <c r="AD7" s="229" t="s">
        <v>140</v>
      </c>
      <c r="AE7" s="230"/>
      <c r="AF7" s="231"/>
      <c r="AG7" s="229" t="s">
        <v>139</v>
      </c>
      <c r="AH7" s="230"/>
      <c r="AI7" s="231"/>
      <c r="AJ7" s="232">
        <f t="shared" si="2"/>
        <v>1</v>
      </c>
      <c r="AK7" s="233"/>
      <c r="AL7" s="234"/>
      <c r="AM7" s="106"/>
      <c r="AN7" s="106"/>
      <c r="AO7" s="106"/>
      <c r="AP7" s="106"/>
      <c r="AQ7" s="106"/>
      <c r="AR7" s="106"/>
      <c r="AS7" s="106"/>
      <c r="AT7" s="106"/>
      <c r="AU7" s="106"/>
    </row>
    <row r="8" spans="1:47" ht="40.5" customHeight="1">
      <c r="A8" s="75">
        <v>4</v>
      </c>
      <c r="B8" s="75" t="s">
        <v>101</v>
      </c>
      <c r="C8" s="187">
        <v>61</v>
      </c>
      <c r="D8" s="188"/>
      <c r="E8" s="189"/>
      <c r="F8" s="187">
        <f>'2 группа'!D6</f>
        <v>62</v>
      </c>
      <c r="G8" s="188"/>
      <c r="H8" s="189"/>
      <c r="I8" s="223">
        <f t="shared" si="0"/>
        <v>1</v>
      </c>
      <c r="J8" s="224"/>
      <c r="K8" s="225"/>
      <c r="L8" s="193">
        <v>0.7176470588235294</v>
      </c>
      <c r="M8" s="194"/>
      <c r="N8" s="195"/>
      <c r="O8" s="193">
        <f>'2 группа'!G6</f>
        <v>0.7294117647058823</v>
      </c>
      <c r="P8" s="194"/>
      <c r="Q8" s="195"/>
      <c r="R8" s="226">
        <f t="shared" si="1"/>
        <v>0.0117647058823529</v>
      </c>
      <c r="S8" s="227"/>
      <c r="T8" s="228"/>
      <c r="U8" s="193">
        <v>3.588235294117647</v>
      </c>
      <c r="V8" s="194"/>
      <c r="W8" s="195"/>
      <c r="X8" s="193">
        <f>'2 группа'!J6</f>
        <v>3.6470588235294117</v>
      </c>
      <c r="Y8" s="194"/>
      <c r="Z8" s="195"/>
      <c r="AA8" s="226">
        <f t="shared" si="3"/>
        <v>0.0588235294117645</v>
      </c>
      <c r="AB8" s="227"/>
      <c r="AC8" s="228"/>
      <c r="AD8" s="229" t="s">
        <v>141</v>
      </c>
      <c r="AE8" s="230"/>
      <c r="AF8" s="231"/>
      <c r="AG8" s="229" t="s">
        <v>140</v>
      </c>
      <c r="AH8" s="230"/>
      <c r="AI8" s="231"/>
      <c r="AJ8" s="232">
        <f t="shared" si="2"/>
        <v>1</v>
      </c>
      <c r="AK8" s="233"/>
      <c r="AL8" s="234"/>
      <c r="AM8" s="106"/>
      <c r="AN8" s="106"/>
      <c r="AO8" s="106"/>
      <c r="AP8" s="106"/>
      <c r="AQ8" s="106"/>
      <c r="AR8" s="106"/>
      <c r="AS8" s="106"/>
      <c r="AT8" s="106"/>
      <c r="AU8" s="106"/>
    </row>
    <row r="9" spans="1:47" ht="40.5" customHeight="1">
      <c r="A9" s="75">
        <v>5</v>
      </c>
      <c r="B9" s="75" t="s">
        <v>125</v>
      </c>
      <c r="C9" s="187">
        <v>60</v>
      </c>
      <c r="D9" s="188"/>
      <c r="E9" s="189"/>
      <c r="F9" s="187">
        <f>'2 группа'!D7</f>
        <v>61</v>
      </c>
      <c r="G9" s="188"/>
      <c r="H9" s="189"/>
      <c r="I9" s="223">
        <f t="shared" si="0"/>
        <v>1</v>
      </c>
      <c r="J9" s="224"/>
      <c r="K9" s="225"/>
      <c r="L9" s="193">
        <v>0.7058823529411765</v>
      </c>
      <c r="M9" s="194"/>
      <c r="N9" s="195"/>
      <c r="O9" s="193">
        <f>'2 группа'!G7</f>
        <v>0.7176470588235294</v>
      </c>
      <c r="P9" s="194"/>
      <c r="Q9" s="195"/>
      <c r="R9" s="226">
        <f t="shared" si="1"/>
        <v>0.0117647058823529</v>
      </c>
      <c r="S9" s="227"/>
      <c r="T9" s="228"/>
      <c r="U9" s="193">
        <v>3.5294117647058827</v>
      </c>
      <c r="V9" s="194"/>
      <c r="W9" s="195"/>
      <c r="X9" s="193">
        <f>'2 группа'!J7</f>
        <v>3.588235294117647</v>
      </c>
      <c r="Y9" s="194"/>
      <c r="Z9" s="195"/>
      <c r="AA9" s="226">
        <f t="shared" si="3"/>
        <v>0.0588235294117645</v>
      </c>
      <c r="AB9" s="227"/>
      <c r="AC9" s="228"/>
      <c r="AD9" s="229" t="s">
        <v>131</v>
      </c>
      <c r="AE9" s="230"/>
      <c r="AF9" s="231"/>
      <c r="AG9" s="229" t="s">
        <v>274</v>
      </c>
      <c r="AH9" s="230"/>
      <c r="AI9" s="231"/>
      <c r="AJ9" s="232">
        <v>0</v>
      </c>
      <c r="AK9" s="233"/>
      <c r="AL9" s="234"/>
      <c r="AM9" s="106"/>
      <c r="AN9" s="106"/>
      <c r="AO9" s="106"/>
      <c r="AP9" s="106"/>
      <c r="AQ9" s="106"/>
      <c r="AR9" s="106"/>
      <c r="AS9" s="106"/>
      <c r="AT9" s="106"/>
      <c r="AU9" s="106"/>
    </row>
    <row r="10" spans="1:47" ht="40.5" customHeight="1">
      <c r="A10" s="75">
        <v>6</v>
      </c>
      <c r="B10" s="75" t="s">
        <v>91</v>
      </c>
      <c r="C10" s="187">
        <v>52</v>
      </c>
      <c r="D10" s="188"/>
      <c r="E10" s="189"/>
      <c r="F10" s="187">
        <f>'2 группа'!D9</f>
        <v>52</v>
      </c>
      <c r="G10" s="188"/>
      <c r="H10" s="189"/>
      <c r="I10" s="223">
        <f t="shared" si="0"/>
        <v>0</v>
      </c>
      <c r="J10" s="224"/>
      <c r="K10" s="225"/>
      <c r="L10" s="193">
        <v>0.611764705882353</v>
      </c>
      <c r="M10" s="194"/>
      <c r="N10" s="195"/>
      <c r="O10" s="193">
        <f>'2 группа'!G9</f>
        <v>0.611764705882353</v>
      </c>
      <c r="P10" s="194"/>
      <c r="Q10" s="195"/>
      <c r="R10" s="226">
        <f t="shared" si="1"/>
        <v>0</v>
      </c>
      <c r="S10" s="227"/>
      <c r="T10" s="228"/>
      <c r="U10" s="193">
        <v>3.058823529411765</v>
      </c>
      <c r="V10" s="194"/>
      <c r="W10" s="195"/>
      <c r="X10" s="193">
        <f>'2 группа'!J9</f>
        <v>3.058823529411765</v>
      </c>
      <c r="Y10" s="194"/>
      <c r="Z10" s="195"/>
      <c r="AA10" s="226">
        <f t="shared" si="3"/>
        <v>0</v>
      </c>
      <c r="AB10" s="227"/>
      <c r="AC10" s="228"/>
      <c r="AD10" s="229" t="s">
        <v>132</v>
      </c>
      <c r="AE10" s="230"/>
      <c r="AF10" s="231"/>
      <c r="AG10" s="229" t="s">
        <v>132</v>
      </c>
      <c r="AH10" s="230"/>
      <c r="AI10" s="231"/>
      <c r="AJ10" s="232">
        <f t="shared" si="2"/>
        <v>0</v>
      </c>
      <c r="AK10" s="233"/>
      <c r="AL10" s="234"/>
      <c r="AM10" s="106"/>
      <c r="AN10" s="106"/>
      <c r="AO10" s="106"/>
      <c r="AP10" s="106"/>
      <c r="AQ10" s="106"/>
      <c r="AR10" s="106"/>
      <c r="AS10" s="106"/>
      <c r="AT10" s="106"/>
      <c r="AU10" s="106"/>
    </row>
    <row r="11" spans="1:47" ht="40.5" customHeight="1">
      <c r="A11" s="80"/>
      <c r="B11" s="76" t="s">
        <v>114</v>
      </c>
      <c r="C11" s="200">
        <f>(C5+C6+C7+C8+C9+C10)/6</f>
        <v>64.33333333333333</v>
      </c>
      <c r="D11" s="201"/>
      <c r="E11" s="202"/>
      <c r="F11" s="200">
        <f>(F5+F6+F7+F8+F9+F10)/6</f>
        <v>64.66666666666667</v>
      </c>
      <c r="G11" s="201"/>
      <c r="H11" s="202"/>
      <c r="I11" s="200">
        <f t="shared" si="0"/>
        <v>0.3333333333333428</v>
      </c>
      <c r="J11" s="201"/>
      <c r="K11" s="202"/>
      <c r="L11" s="200">
        <f>(L5+L6+L7+L8+L9+L10)/6</f>
        <v>0.7568627450980392</v>
      </c>
      <c r="M11" s="201"/>
      <c r="N11" s="202"/>
      <c r="O11" s="200">
        <f>(O5+O6+O7+O8+O9+O10)/6</f>
        <v>0.7607843137254902</v>
      </c>
      <c r="P11" s="201"/>
      <c r="Q11" s="202"/>
      <c r="R11" s="200">
        <f t="shared" si="1"/>
        <v>0.0039215686274509665</v>
      </c>
      <c r="S11" s="201"/>
      <c r="T11" s="202"/>
      <c r="U11" s="200">
        <f>(U5+U6+U7+U8+U9+U10)/6</f>
        <v>3.7843137254901964</v>
      </c>
      <c r="V11" s="201"/>
      <c r="W11" s="202"/>
      <c r="X11" s="200">
        <f>(X5+X6+X7+X8+X9+X10)/6</f>
        <v>3.8039215686274512</v>
      </c>
      <c r="Y11" s="201"/>
      <c r="Z11" s="202"/>
      <c r="AA11" s="200">
        <f t="shared" si="3"/>
        <v>0.019607843137254832</v>
      </c>
      <c r="AB11" s="201"/>
      <c r="AC11" s="202"/>
      <c r="AD11" s="200"/>
      <c r="AE11" s="201"/>
      <c r="AF11" s="202"/>
      <c r="AG11" s="200"/>
      <c r="AH11" s="201"/>
      <c r="AI11" s="202"/>
      <c r="AJ11" s="200"/>
      <c r="AK11" s="201"/>
      <c r="AL11" s="202"/>
      <c r="AM11" s="107"/>
      <c r="AN11" s="107"/>
      <c r="AO11" s="107"/>
      <c r="AP11" s="107"/>
      <c r="AQ11" s="107"/>
      <c r="AR11" s="107"/>
      <c r="AS11" s="107"/>
      <c r="AT11" s="107"/>
      <c r="AU11" s="107"/>
    </row>
    <row r="12" spans="1:47" ht="12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</row>
    <row r="16" spans="1:56" ht="39" customHeight="1">
      <c r="A16" s="199" t="s">
        <v>110</v>
      </c>
      <c r="B16" s="199" t="s">
        <v>111</v>
      </c>
      <c r="C16" s="210" t="s">
        <v>117</v>
      </c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</row>
    <row r="17" spans="1:56" ht="69.75" customHeight="1">
      <c r="A17" s="199"/>
      <c r="B17" s="199"/>
      <c r="C17" s="204" t="s">
        <v>118</v>
      </c>
      <c r="D17" s="205"/>
      <c r="E17" s="205"/>
      <c r="F17" s="205"/>
      <c r="G17" s="205"/>
      <c r="H17" s="205"/>
      <c r="I17" s="205"/>
      <c r="J17" s="205"/>
      <c r="K17" s="206"/>
      <c r="L17" s="204" t="s">
        <v>119</v>
      </c>
      <c r="M17" s="205"/>
      <c r="N17" s="205"/>
      <c r="O17" s="205"/>
      <c r="P17" s="205"/>
      <c r="Q17" s="205"/>
      <c r="R17" s="205"/>
      <c r="S17" s="205"/>
      <c r="T17" s="206"/>
      <c r="U17" s="204" t="s">
        <v>120</v>
      </c>
      <c r="V17" s="205"/>
      <c r="W17" s="205"/>
      <c r="X17" s="205"/>
      <c r="Y17" s="205"/>
      <c r="Z17" s="205"/>
      <c r="AA17" s="205"/>
      <c r="AB17" s="205"/>
      <c r="AC17" s="206"/>
      <c r="AD17" s="204" t="s">
        <v>121</v>
      </c>
      <c r="AE17" s="205"/>
      <c r="AF17" s="205"/>
      <c r="AG17" s="205"/>
      <c r="AH17" s="205"/>
      <c r="AI17" s="205"/>
      <c r="AJ17" s="205"/>
      <c r="AK17" s="205"/>
      <c r="AL17" s="206"/>
      <c r="AM17" s="204" t="s">
        <v>122</v>
      </c>
      <c r="AN17" s="205"/>
      <c r="AO17" s="205"/>
      <c r="AP17" s="205"/>
      <c r="AQ17" s="205"/>
      <c r="AR17" s="205"/>
      <c r="AS17" s="205"/>
      <c r="AT17" s="205"/>
      <c r="AU17" s="206"/>
      <c r="AV17" s="204" t="s">
        <v>260</v>
      </c>
      <c r="AW17" s="205"/>
      <c r="AX17" s="205"/>
      <c r="AY17" s="205"/>
      <c r="AZ17" s="205"/>
      <c r="BA17" s="205"/>
      <c r="BB17" s="205"/>
      <c r="BC17" s="205"/>
      <c r="BD17" s="206"/>
    </row>
    <row r="18" spans="1:56" ht="30.75" customHeight="1">
      <c r="A18" s="73"/>
      <c r="B18" s="73"/>
      <c r="C18" s="204" t="s">
        <v>129</v>
      </c>
      <c r="D18" s="205"/>
      <c r="E18" s="206"/>
      <c r="F18" s="204" t="s">
        <v>128</v>
      </c>
      <c r="G18" s="205"/>
      <c r="H18" s="206"/>
      <c r="I18" s="204" t="s">
        <v>127</v>
      </c>
      <c r="J18" s="205"/>
      <c r="K18" s="206"/>
      <c r="L18" s="204" t="s">
        <v>129</v>
      </c>
      <c r="M18" s="205"/>
      <c r="N18" s="206"/>
      <c r="O18" s="204" t="s">
        <v>128</v>
      </c>
      <c r="P18" s="205"/>
      <c r="Q18" s="206"/>
      <c r="R18" s="204" t="s">
        <v>127</v>
      </c>
      <c r="S18" s="205"/>
      <c r="T18" s="206"/>
      <c r="U18" s="204" t="s">
        <v>129</v>
      </c>
      <c r="V18" s="205"/>
      <c r="W18" s="206"/>
      <c r="X18" s="204" t="s">
        <v>128</v>
      </c>
      <c r="Y18" s="205"/>
      <c r="Z18" s="206"/>
      <c r="AA18" s="204" t="s">
        <v>127</v>
      </c>
      <c r="AB18" s="205"/>
      <c r="AC18" s="206"/>
      <c r="AD18" s="204" t="s">
        <v>129</v>
      </c>
      <c r="AE18" s="205"/>
      <c r="AF18" s="206"/>
      <c r="AG18" s="204" t="s">
        <v>128</v>
      </c>
      <c r="AH18" s="205"/>
      <c r="AI18" s="206"/>
      <c r="AJ18" s="204" t="s">
        <v>127</v>
      </c>
      <c r="AK18" s="205"/>
      <c r="AL18" s="206"/>
      <c r="AM18" s="204" t="s">
        <v>129</v>
      </c>
      <c r="AN18" s="205"/>
      <c r="AO18" s="206"/>
      <c r="AP18" s="204" t="s">
        <v>128</v>
      </c>
      <c r="AQ18" s="205"/>
      <c r="AR18" s="206"/>
      <c r="AS18" s="204" t="s">
        <v>127</v>
      </c>
      <c r="AT18" s="205"/>
      <c r="AU18" s="206"/>
      <c r="AV18" s="204" t="s">
        <v>129</v>
      </c>
      <c r="AW18" s="205"/>
      <c r="AX18" s="206"/>
      <c r="AY18" s="204" t="s">
        <v>128</v>
      </c>
      <c r="AZ18" s="205"/>
      <c r="BA18" s="206"/>
      <c r="BB18" s="204" t="s">
        <v>127</v>
      </c>
      <c r="BC18" s="205"/>
      <c r="BD18" s="206"/>
    </row>
    <row r="19" spans="1:56" ht="25.5" customHeight="1">
      <c r="A19" s="73"/>
      <c r="B19" s="73"/>
      <c r="C19" s="86">
        <v>2020</v>
      </c>
      <c r="D19" s="86">
        <v>2021</v>
      </c>
      <c r="E19" s="86" t="s">
        <v>142</v>
      </c>
      <c r="F19" s="86">
        <v>2020</v>
      </c>
      <c r="G19" s="86">
        <v>2021</v>
      </c>
      <c r="H19" s="86" t="s">
        <v>142</v>
      </c>
      <c r="I19" s="86">
        <v>2020</v>
      </c>
      <c r="J19" s="86">
        <v>2021</v>
      </c>
      <c r="K19" s="86" t="s">
        <v>142</v>
      </c>
      <c r="L19" s="86">
        <v>2020</v>
      </c>
      <c r="M19" s="86">
        <v>2021</v>
      </c>
      <c r="N19" s="86" t="s">
        <v>142</v>
      </c>
      <c r="O19" s="86">
        <v>2020</v>
      </c>
      <c r="P19" s="86">
        <v>2021</v>
      </c>
      <c r="Q19" s="86" t="s">
        <v>142</v>
      </c>
      <c r="R19" s="86">
        <v>2020</v>
      </c>
      <c r="S19" s="86">
        <v>2021</v>
      </c>
      <c r="T19" s="86" t="s">
        <v>142</v>
      </c>
      <c r="U19" s="86">
        <v>2020</v>
      </c>
      <c r="V19" s="86">
        <v>2021</v>
      </c>
      <c r="W19" s="86" t="s">
        <v>142</v>
      </c>
      <c r="X19" s="86">
        <v>2020</v>
      </c>
      <c r="Y19" s="86">
        <v>2021</v>
      </c>
      <c r="Z19" s="86" t="s">
        <v>142</v>
      </c>
      <c r="AA19" s="86">
        <v>2020</v>
      </c>
      <c r="AB19" s="86">
        <v>2021</v>
      </c>
      <c r="AC19" s="86" t="s">
        <v>142</v>
      </c>
      <c r="AD19" s="86">
        <v>2020</v>
      </c>
      <c r="AE19" s="86">
        <v>2021</v>
      </c>
      <c r="AF19" s="86" t="s">
        <v>142</v>
      </c>
      <c r="AG19" s="86">
        <v>2020</v>
      </c>
      <c r="AH19" s="86">
        <v>2021</v>
      </c>
      <c r="AI19" s="86" t="s">
        <v>142</v>
      </c>
      <c r="AJ19" s="86">
        <v>2020</v>
      </c>
      <c r="AK19" s="86">
        <v>2021</v>
      </c>
      <c r="AL19" s="86" t="s">
        <v>142</v>
      </c>
      <c r="AM19" s="86">
        <v>2020</v>
      </c>
      <c r="AN19" s="86">
        <v>2021</v>
      </c>
      <c r="AO19" s="86" t="s">
        <v>142</v>
      </c>
      <c r="AP19" s="86">
        <v>2020</v>
      </c>
      <c r="AQ19" s="86">
        <v>2021</v>
      </c>
      <c r="AR19" s="86" t="s">
        <v>142</v>
      </c>
      <c r="AS19" s="86">
        <v>2020</v>
      </c>
      <c r="AT19" s="86">
        <v>2021</v>
      </c>
      <c r="AU19" s="86" t="s">
        <v>142</v>
      </c>
      <c r="AV19" s="86">
        <v>2020</v>
      </c>
      <c r="AW19" s="86">
        <v>2021</v>
      </c>
      <c r="AX19" s="86" t="s">
        <v>142</v>
      </c>
      <c r="AY19" s="86">
        <v>2020</v>
      </c>
      <c r="AZ19" s="86">
        <v>2021</v>
      </c>
      <c r="BA19" s="86" t="s">
        <v>142</v>
      </c>
      <c r="BB19" s="86">
        <v>2020</v>
      </c>
      <c r="BC19" s="86">
        <v>2021</v>
      </c>
      <c r="BD19" s="86" t="s">
        <v>142</v>
      </c>
    </row>
    <row r="20" spans="1:56" ht="25.5" customHeight="1">
      <c r="A20" s="74"/>
      <c r="B20" s="83" t="s">
        <v>116</v>
      </c>
      <c r="C20" s="79">
        <v>15</v>
      </c>
      <c r="D20" s="79">
        <f>'2 группа'!D18</f>
        <v>15</v>
      </c>
      <c r="E20" s="79"/>
      <c r="F20" s="79">
        <v>1</v>
      </c>
      <c r="G20" s="79">
        <v>1</v>
      </c>
      <c r="H20" s="79"/>
      <c r="I20" s="79">
        <v>5</v>
      </c>
      <c r="J20" s="79">
        <v>5</v>
      </c>
      <c r="K20" s="79"/>
      <c r="L20" s="79">
        <v>30</v>
      </c>
      <c r="M20" s="79">
        <f>'2 группа'!G18</f>
        <v>30</v>
      </c>
      <c r="N20" s="79"/>
      <c r="O20" s="79">
        <v>1</v>
      </c>
      <c r="P20" s="79">
        <v>1</v>
      </c>
      <c r="Q20" s="79"/>
      <c r="R20" s="79">
        <v>5</v>
      </c>
      <c r="S20" s="79">
        <v>5</v>
      </c>
      <c r="T20" s="79"/>
      <c r="U20" s="79">
        <v>15</v>
      </c>
      <c r="V20" s="79">
        <f>'2 группа'!J18</f>
        <v>15</v>
      </c>
      <c r="W20" s="79"/>
      <c r="X20" s="79">
        <v>1</v>
      </c>
      <c r="Y20" s="79">
        <v>1</v>
      </c>
      <c r="Z20" s="79"/>
      <c r="AA20" s="79">
        <v>5</v>
      </c>
      <c r="AB20" s="79">
        <v>5</v>
      </c>
      <c r="AC20" s="79"/>
      <c r="AD20" s="79">
        <v>15</v>
      </c>
      <c r="AE20" s="79">
        <f>'2 группа'!M18</f>
        <v>15</v>
      </c>
      <c r="AF20" s="79"/>
      <c r="AG20" s="79">
        <v>1</v>
      </c>
      <c r="AH20" s="79">
        <v>1</v>
      </c>
      <c r="AI20" s="79"/>
      <c r="AJ20" s="79">
        <v>5</v>
      </c>
      <c r="AK20" s="79">
        <v>5</v>
      </c>
      <c r="AL20" s="79"/>
      <c r="AM20" s="79">
        <v>5</v>
      </c>
      <c r="AN20" s="79">
        <f>'2 группа'!P18</f>
        <v>5</v>
      </c>
      <c r="AO20" s="79"/>
      <c r="AP20" s="79">
        <v>1</v>
      </c>
      <c r="AQ20" s="79">
        <v>1</v>
      </c>
      <c r="AR20" s="79"/>
      <c r="AS20" s="79">
        <v>5</v>
      </c>
      <c r="AT20" s="79">
        <v>5</v>
      </c>
      <c r="AU20" s="79"/>
      <c r="AV20" s="79">
        <v>5</v>
      </c>
      <c r="AW20" s="79">
        <f>'2 группа'!S18</f>
        <v>5</v>
      </c>
      <c r="AX20" s="79"/>
      <c r="AY20" s="79">
        <v>1</v>
      </c>
      <c r="AZ20" s="79">
        <v>1</v>
      </c>
      <c r="BA20" s="79"/>
      <c r="BB20" s="79">
        <v>5</v>
      </c>
      <c r="BC20" s="79">
        <v>5</v>
      </c>
      <c r="BD20" s="79"/>
    </row>
    <row r="21" spans="1:56" ht="40.5" customHeight="1">
      <c r="A21" s="75">
        <v>1</v>
      </c>
      <c r="B21" s="75" t="s">
        <v>123</v>
      </c>
      <c r="C21" s="74">
        <v>15</v>
      </c>
      <c r="D21" s="74">
        <f>'2 группа'!D19</f>
        <v>15</v>
      </c>
      <c r="E21" s="109">
        <f aca="true" t="shared" si="4" ref="E21:E27">D21-C21</f>
        <v>0</v>
      </c>
      <c r="F21" s="74">
        <v>1</v>
      </c>
      <c r="G21" s="74">
        <f>'2 группа'!E19</f>
        <v>1</v>
      </c>
      <c r="H21" s="109">
        <f aca="true" t="shared" si="5" ref="H21:H27">G21-F21</f>
        <v>0</v>
      </c>
      <c r="I21" s="74">
        <v>5</v>
      </c>
      <c r="J21" s="74">
        <f>'2 группа'!F19</f>
        <v>5</v>
      </c>
      <c r="K21" s="109">
        <f aca="true" t="shared" si="6" ref="K21:K27">J21-I21</f>
        <v>0</v>
      </c>
      <c r="L21" s="74">
        <v>28</v>
      </c>
      <c r="M21" s="74">
        <f>'2 группа'!G19</f>
        <v>30</v>
      </c>
      <c r="N21" s="109">
        <f aca="true" t="shared" si="7" ref="N21:N27">M21-L21</f>
        <v>2</v>
      </c>
      <c r="O21" s="74">
        <v>0.9333333333333333</v>
      </c>
      <c r="P21" s="74">
        <f>'2 группа'!H19</f>
        <v>1</v>
      </c>
      <c r="Q21" s="109">
        <f aca="true" t="shared" si="8" ref="Q21:Q27">P21-O21</f>
        <v>0.06666666666666665</v>
      </c>
      <c r="R21" s="74">
        <v>4.666666666666667</v>
      </c>
      <c r="S21" s="74">
        <f>'2 группа'!I19</f>
        <v>5</v>
      </c>
      <c r="T21" s="109">
        <f aca="true" t="shared" si="9" ref="T21:T27">S21-R21</f>
        <v>0.33333333333333304</v>
      </c>
      <c r="U21" s="74">
        <v>15</v>
      </c>
      <c r="V21" s="74">
        <f>'2 группа'!J19</f>
        <v>15</v>
      </c>
      <c r="W21" s="109">
        <f aca="true" t="shared" si="10" ref="W21:W27">V21-U21</f>
        <v>0</v>
      </c>
      <c r="X21" s="74">
        <v>1</v>
      </c>
      <c r="Y21" s="74">
        <f>'2 группа'!K19</f>
        <v>1</v>
      </c>
      <c r="Z21" s="109">
        <f aca="true" t="shared" si="11" ref="Z21:Z27">Y21-X21</f>
        <v>0</v>
      </c>
      <c r="AA21" s="74">
        <v>5</v>
      </c>
      <c r="AB21" s="74">
        <f>'2 группа'!L19</f>
        <v>5</v>
      </c>
      <c r="AC21" s="109">
        <f aca="true" t="shared" si="12" ref="AC21:AC27">AB21-AA21</f>
        <v>0</v>
      </c>
      <c r="AD21" s="74">
        <v>15</v>
      </c>
      <c r="AE21" s="74">
        <f>'2 группа'!M19</f>
        <v>15</v>
      </c>
      <c r="AF21" s="109">
        <f aca="true" t="shared" si="13" ref="AF21:AF27">AE21-AD21</f>
        <v>0</v>
      </c>
      <c r="AG21" s="74">
        <v>1</v>
      </c>
      <c r="AH21" s="74">
        <f>'2 группа'!N19</f>
        <v>1</v>
      </c>
      <c r="AI21" s="109">
        <f aca="true" t="shared" si="14" ref="AI21:AI27">AH21-AG21</f>
        <v>0</v>
      </c>
      <c r="AJ21" s="74">
        <v>5</v>
      </c>
      <c r="AK21" s="74">
        <f>'2 группа'!O19</f>
        <v>5</v>
      </c>
      <c r="AL21" s="109">
        <f aca="true" t="shared" si="15" ref="AL21:AL27">AK21-AJ21</f>
        <v>0</v>
      </c>
      <c r="AM21" s="74">
        <v>5</v>
      </c>
      <c r="AN21" s="74">
        <f>'2 группа'!P19</f>
        <v>5</v>
      </c>
      <c r="AO21" s="109">
        <f aca="true" t="shared" si="16" ref="AO21:AO27">AN21-AM21</f>
        <v>0</v>
      </c>
      <c r="AP21" s="74">
        <v>1</v>
      </c>
      <c r="AQ21" s="74">
        <f>'2 группа'!Q19</f>
        <v>1</v>
      </c>
      <c r="AR21" s="109">
        <f aca="true" t="shared" si="17" ref="AR21:AR27">AQ21-AP21</f>
        <v>0</v>
      </c>
      <c r="AS21" s="74">
        <v>5</v>
      </c>
      <c r="AT21" s="74">
        <f>'2 группа'!R19</f>
        <v>5</v>
      </c>
      <c r="AU21" s="109">
        <f aca="true" t="shared" si="18" ref="AU21:AU27">AT21-AS21</f>
        <v>0</v>
      </c>
      <c r="AV21" s="74">
        <v>5</v>
      </c>
      <c r="AW21" s="74">
        <f>'2 группа'!S19</f>
        <v>5</v>
      </c>
      <c r="AX21" s="109">
        <f aca="true" t="shared" si="19" ref="AX21:AX27">AW21-AV21</f>
        <v>0</v>
      </c>
      <c r="AY21" s="74">
        <v>1</v>
      </c>
      <c r="AZ21" s="74">
        <f>'2 группа'!T19</f>
        <v>1</v>
      </c>
      <c r="BA21" s="109">
        <f aca="true" t="shared" si="20" ref="BA21:BA27">AZ21-AY21</f>
        <v>0</v>
      </c>
      <c r="BB21" s="74">
        <v>5</v>
      </c>
      <c r="BC21" s="74">
        <f>'2 группа'!U19</f>
        <v>5</v>
      </c>
      <c r="BD21" s="109">
        <f aca="true" t="shared" si="21" ref="BD21:BD27">BC21-BB21</f>
        <v>0</v>
      </c>
    </row>
    <row r="22" spans="1:56" ht="40.5" customHeight="1">
      <c r="A22" s="75">
        <v>3</v>
      </c>
      <c r="B22" s="75" t="s">
        <v>124</v>
      </c>
      <c r="C22" s="74">
        <v>10</v>
      </c>
      <c r="D22" s="74">
        <f>'2 группа'!D20</f>
        <v>10</v>
      </c>
      <c r="E22" s="109">
        <f>D22-C22</f>
        <v>0</v>
      </c>
      <c r="F22" s="74">
        <v>0.6666666666666666</v>
      </c>
      <c r="G22" s="74">
        <f>'2 группа'!E20</f>
        <v>0.6666666666666666</v>
      </c>
      <c r="H22" s="109">
        <f>G22-F22</f>
        <v>0</v>
      </c>
      <c r="I22" s="74">
        <v>3.333333333333333</v>
      </c>
      <c r="J22" s="74">
        <f>'2 группа'!F20</f>
        <v>3.333333333333333</v>
      </c>
      <c r="K22" s="109">
        <f>J22-I22</f>
        <v>0</v>
      </c>
      <c r="L22" s="74">
        <v>24</v>
      </c>
      <c r="M22" s="74">
        <f>'2 группа'!G20</f>
        <v>22</v>
      </c>
      <c r="N22" s="109">
        <f>M22-L22</f>
        <v>-2</v>
      </c>
      <c r="O22" s="74">
        <v>0.8</v>
      </c>
      <c r="P22" s="74">
        <f>'2 группа'!H20</f>
        <v>0.7333333333333333</v>
      </c>
      <c r="Q22" s="109">
        <f>P22-O22</f>
        <v>-0.06666666666666676</v>
      </c>
      <c r="R22" s="74">
        <v>4</v>
      </c>
      <c r="S22" s="74">
        <f>'2 группа'!I20</f>
        <v>3.6666666666666665</v>
      </c>
      <c r="T22" s="109">
        <f>S22-R22</f>
        <v>-0.3333333333333335</v>
      </c>
      <c r="U22" s="74">
        <v>10</v>
      </c>
      <c r="V22" s="74">
        <f>'2 группа'!J20</f>
        <v>15</v>
      </c>
      <c r="W22" s="109">
        <f>V22-U22</f>
        <v>5</v>
      </c>
      <c r="X22" s="74">
        <v>0.6666666666666666</v>
      </c>
      <c r="Y22" s="74">
        <f>'2 группа'!K20</f>
        <v>1</v>
      </c>
      <c r="Z22" s="109">
        <f>Y22-X22</f>
        <v>0.33333333333333337</v>
      </c>
      <c r="AA22" s="74">
        <v>3.333333333333333</v>
      </c>
      <c r="AB22" s="74">
        <f>'2 группа'!L20</f>
        <v>5</v>
      </c>
      <c r="AC22" s="109">
        <f>AB22-AA22</f>
        <v>1.666666666666667</v>
      </c>
      <c r="AD22" s="74">
        <v>10</v>
      </c>
      <c r="AE22" s="74">
        <f>'2 группа'!M20</f>
        <v>10</v>
      </c>
      <c r="AF22" s="109">
        <f>AE22-AD22</f>
        <v>0</v>
      </c>
      <c r="AG22" s="74">
        <v>0.6666666666666666</v>
      </c>
      <c r="AH22" s="74">
        <f>'2 группа'!N20</f>
        <v>0.6666666666666666</v>
      </c>
      <c r="AI22" s="109">
        <f>AH22-AG22</f>
        <v>0</v>
      </c>
      <c r="AJ22" s="74">
        <v>3.333333333333333</v>
      </c>
      <c r="AK22" s="74">
        <f>'2 группа'!O20</f>
        <v>3.333333333333333</v>
      </c>
      <c r="AL22" s="109">
        <f>AK22-AJ22</f>
        <v>0</v>
      </c>
      <c r="AM22" s="74">
        <v>5</v>
      </c>
      <c r="AN22" s="74">
        <f>'2 группа'!P20</f>
        <v>5</v>
      </c>
      <c r="AO22" s="109">
        <f>AN22-AM22</f>
        <v>0</v>
      </c>
      <c r="AP22" s="74">
        <v>1</v>
      </c>
      <c r="AQ22" s="74">
        <f>'2 группа'!Q20</f>
        <v>1</v>
      </c>
      <c r="AR22" s="109">
        <f>AQ22-AP22</f>
        <v>0</v>
      </c>
      <c r="AS22" s="74">
        <v>5</v>
      </c>
      <c r="AT22" s="74">
        <f>'2 группа'!R20</f>
        <v>5</v>
      </c>
      <c r="AU22" s="109">
        <f>AT22-AS22</f>
        <v>0</v>
      </c>
      <c r="AV22" s="74">
        <v>5</v>
      </c>
      <c r="AW22" s="74">
        <f>'2 группа'!S20</f>
        <v>5</v>
      </c>
      <c r="AX22" s="109">
        <f>AW22-AV22</f>
        <v>0</v>
      </c>
      <c r="AY22" s="74">
        <v>1</v>
      </c>
      <c r="AZ22" s="74">
        <f>'2 группа'!T20</f>
        <v>1</v>
      </c>
      <c r="BA22" s="109">
        <f>AZ22-AY22</f>
        <v>0</v>
      </c>
      <c r="BB22" s="74">
        <v>5</v>
      </c>
      <c r="BC22" s="74">
        <f>'2 группа'!U20</f>
        <v>5</v>
      </c>
      <c r="BD22" s="109">
        <f>BC22-BB22</f>
        <v>0</v>
      </c>
    </row>
    <row r="23" spans="1:56" ht="40.5" customHeight="1">
      <c r="A23" s="75">
        <v>4</v>
      </c>
      <c r="B23" s="75" t="s">
        <v>101</v>
      </c>
      <c r="C23" s="74">
        <v>5</v>
      </c>
      <c r="D23" s="74">
        <f>'2 группа'!D21</f>
        <v>5</v>
      </c>
      <c r="E23" s="109">
        <f>D23-C23</f>
        <v>0</v>
      </c>
      <c r="F23" s="74">
        <v>0.3333333333333333</v>
      </c>
      <c r="G23" s="74">
        <f>'2 группа'!E21</f>
        <v>0.3333333333333333</v>
      </c>
      <c r="H23" s="109">
        <f>G23-F23</f>
        <v>0</v>
      </c>
      <c r="I23" s="74">
        <v>1.6666666666666665</v>
      </c>
      <c r="J23" s="74">
        <f>'2 группа'!F21</f>
        <v>1.6666666666666665</v>
      </c>
      <c r="K23" s="109">
        <f>J23-I23</f>
        <v>0</v>
      </c>
      <c r="L23" s="74">
        <v>21</v>
      </c>
      <c r="M23" s="74">
        <f>'2 группа'!G21</f>
        <v>22</v>
      </c>
      <c r="N23" s="109">
        <f>M23-L23</f>
        <v>1</v>
      </c>
      <c r="O23" s="74">
        <v>0.7</v>
      </c>
      <c r="P23" s="74">
        <f>'2 группа'!H21</f>
        <v>0.7333333333333333</v>
      </c>
      <c r="Q23" s="109">
        <f>P23-O23</f>
        <v>0.033333333333333326</v>
      </c>
      <c r="R23" s="74">
        <v>3.5</v>
      </c>
      <c r="S23" s="74">
        <f>'2 группа'!I21</f>
        <v>3.6666666666666665</v>
      </c>
      <c r="T23" s="109">
        <f>S23-R23</f>
        <v>0.16666666666666652</v>
      </c>
      <c r="U23" s="74">
        <v>15</v>
      </c>
      <c r="V23" s="74">
        <f>'2 группа'!J21</f>
        <v>15</v>
      </c>
      <c r="W23" s="109">
        <f>V23-U23</f>
        <v>0</v>
      </c>
      <c r="X23" s="74">
        <v>1</v>
      </c>
      <c r="Y23" s="74">
        <f>'2 группа'!K21</f>
        <v>1</v>
      </c>
      <c r="Z23" s="109">
        <f>Y23-X23</f>
        <v>0</v>
      </c>
      <c r="AA23" s="74">
        <v>5</v>
      </c>
      <c r="AB23" s="74">
        <f>'2 группа'!L21</f>
        <v>5</v>
      </c>
      <c r="AC23" s="109">
        <f>AB23-AA23</f>
        <v>0</v>
      </c>
      <c r="AD23" s="74">
        <v>10</v>
      </c>
      <c r="AE23" s="74">
        <f>'2 группа'!M21</f>
        <v>10</v>
      </c>
      <c r="AF23" s="109">
        <f>AE23-AD23</f>
        <v>0</v>
      </c>
      <c r="AG23" s="74">
        <v>0.6666666666666666</v>
      </c>
      <c r="AH23" s="74">
        <f>'2 группа'!N21</f>
        <v>0.6666666666666666</v>
      </c>
      <c r="AI23" s="109">
        <f>AH23-AG23</f>
        <v>0</v>
      </c>
      <c r="AJ23" s="74">
        <v>3.333333333333333</v>
      </c>
      <c r="AK23" s="74">
        <f>'2 группа'!O21</f>
        <v>3.333333333333333</v>
      </c>
      <c r="AL23" s="109">
        <f>AK23-AJ23</f>
        <v>0</v>
      </c>
      <c r="AM23" s="74">
        <v>5</v>
      </c>
      <c r="AN23" s="74">
        <f>'2 группа'!P21</f>
        <v>5</v>
      </c>
      <c r="AO23" s="109">
        <f>AN23-AM23</f>
        <v>0</v>
      </c>
      <c r="AP23" s="74">
        <v>1</v>
      </c>
      <c r="AQ23" s="74">
        <f>'2 группа'!Q21</f>
        <v>1</v>
      </c>
      <c r="AR23" s="109">
        <f>AQ23-AP23</f>
        <v>0</v>
      </c>
      <c r="AS23" s="74">
        <v>5</v>
      </c>
      <c r="AT23" s="74">
        <f>'2 группа'!R21</f>
        <v>5</v>
      </c>
      <c r="AU23" s="109">
        <f>AT23-AS23</f>
        <v>0</v>
      </c>
      <c r="AV23" s="74">
        <v>5</v>
      </c>
      <c r="AW23" s="74">
        <f>'2 группа'!S21</f>
        <v>5</v>
      </c>
      <c r="AX23" s="109">
        <f>AW23-AV23</f>
        <v>0</v>
      </c>
      <c r="AY23" s="74">
        <v>1</v>
      </c>
      <c r="AZ23" s="74">
        <f>'2 группа'!T21</f>
        <v>1</v>
      </c>
      <c r="BA23" s="109">
        <f>AZ23-AY23</f>
        <v>0</v>
      </c>
      <c r="BB23" s="74">
        <v>5</v>
      </c>
      <c r="BC23" s="74">
        <f>'2 группа'!U21</f>
        <v>5</v>
      </c>
      <c r="BD23" s="109">
        <f>BC23-BB23</f>
        <v>0</v>
      </c>
    </row>
    <row r="24" spans="1:56" ht="40.5" customHeight="1">
      <c r="A24" s="75">
        <v>5</v>
      </c>
      <c r="B24" s="75" t="s">
        <v>125</v>
      </c>
      <c r="C24" s="74">
        <v>5</v>
      </c>
      <c r="D24" s="74">
        <f>'2 группа'!D22</f>
        <v>5</v>
      </c>
      <c r="E24" s="109">
        <f>D24-C24</f>
        <v>0</v>
      </c>
      <c r="F24" s="74">
        <v>0.3333333333333333</v>
      </c>
      <c r="G24" s="74">
        <f>'2 группа'!E22</f>
        <v>0.3333333333333333</v>
      </c>
      <c r="H24" s="109">
        <f>G24-F24</f>
        <v>0</v>
      </c>
      <c r="I24" s="74">
        <v>1.6666666666666665</v>
      </c>
      <c r="J24" s="74">
        <f>'2 группа'!F22</f>
        <v>1.6666666666666665</v>
      </c>
      <c r="K24" s="109">
        <f>J24-I24</f>
        <v>0</v>
      </c>
      <c r="L24" s="74">
        <v>20</v>
      </c>
      <c r="M24" s="74">
        <f>'2 группа'!G22</f>
        <v>21</v>
      </c>
      <c r="N24" s="109">
        <f>M24-L24</f>
        <v>1</v>
      </c>
      <c r="O24" s="74">
        <v>0.6666666666666666</v>
      </c>
      <c r="P24" s="74">
        <f>'2 группа'!H22</f>
        <v>0.7</v>
      </c>
      <c r="Q24" s="109">
        <f>P24-O24</f>
        <v>0.033333333333333326</v>
      </c>
      <c r="R24" s="74">
        <v>3.333333333333333</v>
      </c>
      <c r="S24" s="74">
        <f>'2 группа'!I22</f>
        <v>3.5</v>
      </c>
      <c r="T24" s="109">
        <f>S24-R24</f>
        <v>0.16666666666666696</v>
      </c>
      <c r="U24" s="74">
        <v>15</v>
      </c>
      <c r="V24" s="74">
        <f>'2 группа'!J22</f>
        <v>15</v>
      </c>
      <c r="W24" s="109">
        <f>V24-U24</f>
        <v>0</v>
      </c>
      <c r="X24" s="74">
        <v>1</v>
      </c>
      <c r="Y24" s="74">
        <f>'2 группа'!K22</f>
        <v>1</v>
      </c>
      <c r="Z24" s="109">
        <f>Y24-X24</f>
        <v>0</v>
      </c>
      <c r="AA24" s="74">
        <v>5</v>
      </c>
      <c r="AB24" s="74">
        <f>'2 группа'!L22</f>
        <v>5</v>
      </c>
      <c r="AC24" s="109">
        <f>AB24-AA24</f>
        <v>0</v>
      </c>
      <c r="AD24" s="74">
        <v>10</v>
      </c>
      <c r="AE24" s="74">
        <f>'2 группа'!M22</f>
        <v>10</v>
      </c>
      <c r="AF24" s="109">
        <f>AE24-AD24</f>
        <v>0</v>
      </c>
      <c r="AG24" s="74">
        <v>0.6666666666666666</v>
      </c>
      <c r="AH24" s="74">
        <f>'2 группа'!N22</f>
        <v>0.6666666666666666</v>
      </c>
      <c r="AI24" s="109">
        <f>AH24-AG24</f>
        <v>0</v>
      </c>
      <c r="AJ24" s="74">
        <v>3.333333333333333</v>
      </c>
      <c r="AK24" s="74">
        <f>'2 группа'!O22</f>
        <v>3.333333333333333</v>
      </c>
      <c r="AL24" s="109">
        <f>AK24-AJ24</f>
        <v>0</v>
      </c>
      <c r="AM24" s="74">
        <v>5</v>
      </c>
      <c r="AN24" s="74">
        <f>'2 группа'!P22</f>
        <v>5</v>
      </c>
      <c r="AO24" s="109">
        <f>AN24-AM24</f>
        <v>0</v>
      </c>
      <c r="AP24" s="74">
        <v>1</v>
      </c>
      <c r="AQ24" s="74">
        <f>'2 группа'!Q22</f>
        <v>1</v>
      </c>
      <c r="AR24" s="109">
        <f>AQ24-AP24</f>
        <v>0</v>
      </c>
      <c r="AS24" s="74">
        <v>5</v>
      </c>
      <c r="AT24" s="74">
        <f>'2 группа'!R22</f>
        <v>5</v>
      </c>
      <c r="AU24" s="109">
        <f>AT24-AS24</f>
        <v>0</v>
      </c>
      <c r="AV24" s="74">
        <v>5</v>
      </c>
      <c r="AW24" s="74">
        <f>'2 группа'!S22</f>
        <v>5</v>
      </c>
      <c r="AX24" s="109">
        <f>AW24-AV24</f>
        <v>0</v>
      </c>
      <c r="AY24" s="74">
        <v>1</v>
      </c>
      <c r="AZ24" s="74">
        <f>'2 группа'!T22</f>
        <v>1</v>
      </c>
      <c r="BA24" s="109">
        <f>AZ24-AY24</f>
        <v>0</v>
      </c>
      <c r="BB24" s="74">
        <v>5</v>
      </c>
      <c r="BC24" s="74">
        <f>'2 группа'!U22</f>
        <v>5</v>
      </c>
      <c r="BD24" s="109">
        <f>BC24-BB24</f>
        <v>0</v>
      </c>
    </row>
    <row r="25" spans="1:56" ht="40.5" customHeight="1">
      <c r="A25" s="75">
        <v>2</v>
      </c>
      <c r="B25" s="75" t="s">
        <v>91</v>
      </c>
      <c r="C25" s="74">
        <v>5</v>
      </c>
      <c r="D25" s="74">
        <f>'2 группа'!D23</f>
        <v>5</v>
      </c>
      <c r="E25" s="109">
        <f t="shared" si="4"/>
        <v>0</v>
      </c>
      <c r="F25" s="74">
        <v>0.3333333333333333</v>
      </c>
      <c r="G25" s="74">
        <f>'2 группа'!E23</f>
        <v>0.3333333333333333</v>
      </c>
      <c r="H25" s="109">
        <f t="shared" si="5"/>
        <v>0</v>
      </c>
      <c r="I25" s="74">
        <v>1.6666666666666665</v>
      </c>
      <c r="J25" s="74">
        <f>'2 группа'!F23</f>
        <v>1.6666666666666665</v>
      </c>
      <c r="K25" s="109">
        <f t="shared" si="6"/>
        <v>0</v>
      </c>
      <c r="L25" s="74">
        <v>17</v>
      </c>
      <c r="M25" s="74">
        <f>'2 группа'!G23</f>
        <v>17</v>
      </c>
      <c r="N25" s="109">
        <f t="shared" si="7"/>
        <v>0</v>
      </c>
      <c r="O25" s="74">
        <v>0.5666666666666667</v>
      </c>
      <c r="P25" s="74">
        <f>'2 группа'!H23</f>
        <v>0.5666666666666667</v>
      </c>
      <c r="Q25" s="109">
        <f t="shared" si="8"/>
        <v>0</v>
      </c>
      <c r="R25" s="74">
        <v>2.833333333333333</v>
      </c>
      <c r="S25" s="74">
        <f>'2 группа'!I23</f>
        <v>2.833333333333333</v>
      </c>
      <c r="T25" s="109">
        <f t="shared" si="9"/>
        <v>0</v>
      </c>
      <c r="U25" s="74">
        <v>15</v>
      </c>
      <c r="V25" s="74">
        <f>'2 группа'!J23</f>
        <v>15</v>
      </c>
      <c r="W25" s="109">
        <f t="shared" si="10"/>
        <v>0</v>
      </c>
      <c r="X25" s="74">
        <v>1</v>
      </c>
      <c r="Y25" s="74">
        <f>'2 группа'!K23</f>
        <v>1</v>
      </c>
      <c r="Z25" s="109">
        <f t="shared" si="11"/>
        <v>0</v>
      </c>
      <c r="AA25" s="74">
        <v>5</v>
      </c>
      <c r="AB25" s="74">
        <f>'2 группа'!L23</f>
        <v>5</v>
      </c>
      <c r="AC25" s="109">
        <f t="shared" si="12"/>
        <v>0</v>
      </c>
      <c r="AD25" s="74">
        <v>10</v>
      </c>
      <c r="AE25" s="74">
        <f>'2 группа'!M23</f>
        <v>10</v>
      </c>
      <c r="AF25" s="109">
        <f t="shared" si="13"/>
        <v>0</v>
      </c>
      <c r="AG25" s="74">
        <v>0.6666666666666666</v>
      </c>
      <c r="AH25" s="74">
        <f>'2 группа'!N23</f>
        <v>0.6666666666666666</v>
      </c>
      <c r="AI25" s="109">
        <f t="shared" si="14"/>
        <v>0</v>
      </c>
      <c r="AJ25" s="74">
        <v>3.333333333333333</v>
      </c>
      <c r="AK25" s="74">
        <f>'2 группа'!O23</f>
        <v>3.333333333333333</v>
      </c>
      <c r="AL25" s="109">
        <f t="shared" si="15"/>
        <v>0</v>
      </c>
      <c r="AM25" s="74">
        <v>0</v>
      </c>
      <c r="AN25" s="74">
        <f>'2 группа'!P23</f>
        <v>0</v>
      </c>
      <c r="AO25" s="109">
        <f t="shared" si="16"/>
        <v>0</v>
      </c>
      <c r="AP25" s="74">
        <v>0</v>
      </c>
      <c r="AQ25" s="74">
        <f>'2 группа'!Q23</f>
        <v>0</v>
      </c>
      <c r="AR25" s="109">
        <f t="shared" si="17"/>
        <v>0</v>
      </c>
      <c r="AS25" s="74">
        <v>0</v>
      </c>
      <c r="AT25" s="74">
        <f>'2 группа'!R23</f>
        <v>0</v>
      </c>
      <c r="AU25" s="109">
        <f t="shared" si="18"/>
        <v>0</v>
      </c>
      <c r="AV25" s="74">
        <v>5</v>
      </c>
      <c r="AW25" s="74">
        <f>'2 группа'!S23</f>
        <v>5</v>
      </c>
      <c r="AX25" s="109">
        <f t="shared" si="19"/>
        <v>0</v>
      </c>
      <c r="AY25" s="74">
        <v>1</v>
      </c>
      <c r="AZ25" s="74">
        <f>'2 группа'!T23</f>
        <v>1</v>
      </c>
      <c r="BA25" s="109">
        <f t="shared" si="20"/>
        <v>0</v>
      </c>
      <c r="BB25" s="74">
        <v>5</v>
      </c>
      <c r="BC25" s="74">
        <f>'2 группа'!U23</f>
        <v>5</v>
      </c>
      <c r="BD25" s="109">
        <f t="shared" si="21"/>
        <v>0</v>
      </c>
    </row>
    <row r="26" spans="1:56" ht="40.5" customHeight="1">
      <c r="A26" s="75">
        <v>5</v>
      </c>
      <c r="B26" s="75" t="s">
        <v>148</v>
      </c>
      <c r="C26" s="74">
        <v>10</v>
      </c>
      <c r="D26" s="74">
        <f>'2 группа'!D24</f>
        <v>5</v>
      </c>
      <c r="E26" s="109">
        <f t="shared" si="4"/>
        <v>-5</v>
      </c>
      <c r="F26" s="74">
        <v>0.6666666666666666</v>
      </c>
      <c r="G26" s="74">
        <f>'2 группа'!E24</f>
        <v>0.3333333333333333</v>
      </c>
      <c r="H26" s="109">
        <f t="shared" si="5"/>
        <v>-0.3333333333333333</v>
      </c>
      <c r="I26" s="74">
        <v>3.333333333333333</v>
      </c>
      <c r="J26" s="74">
        <f>'2 группа'!F24</f>
        <v>1.6666666666666665</v>
      </c>
      <c r="K26" s="109">
        <f t="shared" si="6"/>
        <v>-1.6666666666666665</v>
      </c>
      <c r="L26" s="74">
        <v>26</v>
      </c>
      <c r="M26" s="74">
        <f>'2 группа'!G24</f>
        <v>26</v>
      </c>
      <c r="N26" s="109">
        <f t="shared" si="7"/>
        <v>0</v>
      </c>
      <c r="O26" s="74">
        <v>0.8666666666666667</v>
      </c>
      <c r="P26" s="74">
        <f>'2 группа'!H24</f>
        <v>0.8666666666666667</v>
      </c>
      <c r="Q26" s="109">
        <f t="shared" si="8"/>
        <v>0</v>
      </c>
      <c r="R26" s="74">
        <v>4.333333333333334</v>
      </c>
      <c r="S26" s="74">
        <f>'2 группа'!I24</f>
        <v>4.333333333333334</v>
      </c>
      <c r="T26" s="109">
        <f t="shared" si="9"/>
        <v>0</v>
      </c>
      <c r="U26" s="74">
        <v>15</v>
      </c>
      <c r="V26" s="74">
        <f>'2 группа'!J24</f>
        <v>15</v>
      </c>
      <c r="W26" s="109">
        <f t="shared" si="10"/>
        <v>0</v>
      </c>
      <c r="X26" s="74">
        <v>1</v>
      </c>
      <c r="Y26" s="74">
        <f>'2 группа'!K24</f>
        <v>1</v>
      </c>
      <c r="Z26" s="109">
        <f t="shared" si="11"/>
        <v>0</v>
      </c>
      <c r="AA26" s="74">
        <v>5</v>
      </c>
      <c r="AB26" s="74">
        <f>'2 группа'!L24</f>
        <v>5</v>
      </c>
      <c r="AC26" s="109">
        <f t="shared" si="12"/>
        <v>0</v>
      </c>
      <c r="AD26" s="74">
        <v>10</v>
      </c>
      <c r="AE26" s="74">
        <f>'2 группа'!M24</f>
        <v>10</v>
      </c>
      <c r="AF26" s="109">
        <f t="shared" si="13"/>
        <v>0</v>
      </c>
      <c r="AG26" s="74">
        <v>0.6666666666666666</v>
      </c>
      <c r="AH26" s="74">
        <f>'2 группа'!N24</f>
        <v>0.6666666666666666</v>
      </c>
      <c r="AI26" s="109">
        <f t="shared" si="14"/>
        <v>0</v>
      </c>
      <c r="AJ26" s="74">
        <v>3.333333333333333</v>
      </c>
      <c r="AK26" s="74">
        <f>'2 группа'!O24</f>
        <v>3.333333333333333</v>
      </c>
      <c r="AL26" s="109">
        <f t="shared" si="15"/>
        <v>0</v>
      </c>
      <c r="AM26" s="74">
        <v>0</v>
      </c>
      <c r="AN26" s="74">
        <f>'2 группа'!P24</f>
        <v>0</v>
      </c>
      <c r="AO26" s="109">
        <f t="shared" si="16"/>
        <v>0</v>
      </c>
      <c r="AP26" s="74">
        <v>0</v>
      </c>
      <c r="AQ26" s="74">
        <f>'2 группа'!Q24</f>
        <v>0</v>
      </c>
      <c r="AR26" s="109">
        <f t="shared" si="17"/>
        <v>0</v>
      </c>
      <c r="AS26" s="74">
        <v>0</v>
      </c>
      <c r="AT26" s="74">
        <f>'2 группа'!R24</f>
        <v>0</v>
      </c>
      <c r="AU26" s="109">
        <f t="shared" si="18"/>
        <v>0</v>
      </c>
      <c r="AV26" s="74">
        <v>5</v>
      </c>
      <c r="AW26" s="74">
        <f>'2 группа'!S24</f>
        <v>5</v>
      </c>
      <c r="AX26" s="109">
        <f t="shared" si="19"/>
        <v>0</v>
      </c>
      <c r="AY26" s="74">
        <v>1</v>
      </c>
      <c r="AZ26" s="74">
        <f>'2 группа'!T24</f>
        <v>1</v>
      </c>
      <c r="BA26" s="109">
        <f t="shared" si="20"/>
        <v>0</v>
      </c>
      <c r="BB26" s="74">
        <v>5</v>
      </c>
      <c r="BC26" s="74">
        <f>'2 группа'!U24</f>
        <v>5</v>
      </c>
      <c r="BD26" s="109">
        <f t="shared" si="21"/>
        <v>0</v>
      </c>
    </row>
    <row r="27" spans="1:56" ht="40.5" customHeight="1">
      <c r="A27" s="80"/>
      <c r="B27" s="102" t="s">
        <v>114</v>
      </c>
      <c r="C27" s="77">
        <f>(C21+C25+C22+C23+C26+C24)/6</f>
        <v>8.333333333333334</v>
      </c>
      <c r="D27" s="77">
        <f>(D21+D25+D22+D23+D26+D24)/6</f>
        <v>7.5</v>
      </c>
      <c r="E27" s="77">
        <f t="shared" si="4"/>
        <v>-0.8333333333333339</v>
      </c>
      <c r="F27" s="77">
        <f>(F21+F25+F22+F23+F26+F24)/6</f>
        <v>0.5555555555555556</v>
      </c>
      <c r="G27" s="77">
        <f>(G21+G25+G22+G23+G26+G24)/6</f>
        <v>0.5000000000000001</v>
      </c>
      <c r="H27" s="77">
        <f t="shared" si="5"/>
        <v>-0.05555555555555547</v>
      </c>
      <c r="I27" s="77">
        <f>(I21+I25+I22+I23+I26+I24)/6</f>
        <v>2.777777777777778</v>
      </c>
      <c r="J27" s="77">
        <f>(J21+J25+J22+J23+J26+J24)/6</f>
        <v>2.4999999999999996</v>
      </c>
      <c r="K27" s="77">
        <f t="shared" si="6"/>
        <v>-0.27777777777777857</v>
      </c>
      <c r="L27" s="77">
        <f>(L21+L25+L22+L23+L26+L24)/6</f>
        <v>22.666666666666668</v>
      </c>
      <c r="M27" s="77">
        <f>(M21+M25+M22+M23+M26+M24)/6</f>
        <v>23</v>
      </c>
      <c r="N27" s="77">
        <f t="shared" si="7"/>
        <v>0.33333333333333215</v>
      </c>
      <c r="O27" s="77">
        <f>(O21+O25+O22+O23+O26+O24)/6</f>
        <v>0.7555555555555555</v>
      </c>
      <c r="P27" s="77">
        <f>(P21+P25+P22+P23+P26+P24)/6</f>
        <v>0.7666666666666666</v>
      </c>
      <c r="Q27" s="77">
        <f t="shared" si="8"/>
        <v>0.011111111111111072</v>
      </c>
      <c r="R27" s="77">
        <f>(R21+R25+R22+R23+R26+R24)/6</f>
        <v>3.777777777777778</v>
      </c>
      <c r="S27" s="77">
        <f>(S21+S25+S22+S23+S26+S24)/6</f>
        <v>3.8333333333333335</v>
      </c>
      <c r="T27" s="77">
        <f t="shared" si="9"/>
        <v>0.05555555555555536</v>
      </c>
      <c r="U27" s="77">
        <f>(U21+U25+U22+U23+U26+U24)/6</f>
        <v>14.166666666666666</v>
      </c>
      <c r="V27" s="77">
        <f>(V21+V25+V22+V23+V26+V24)/6</f>
        <v>15</v>
      </c>
      <c r="W27" s="77">
        <f t="shared" si="10"/>
        <v>0.8333333333333339</v>
      </c>
      <c r="X27" s="77">
        <f>(X21+X25+X22+X23+X26+X24)/6</f>
        <v>0.9444444444444443</v>
      </c>
      <c r="Y27" s="77">
        <f>(Y21+Y25+Y22+Y23+Y26+Y24)/6</f>
        <v>1</v>
      </c>
      <c r="Z27" s="77">
        <f t="shared" si="11"/>
        <v>0.05555555555555569</v>
      </c>
      <c r="AA27" s="77">
        <f>(AA21+AA25+AA22+AA23+AA26+AA24)/6</f>
        <v>4.722222222222222</v>
      </c>
      <c r="AB27" s="77">
        <f>(AB21+AB25+AB22+AB23+AB26+AB24)/6</f>
        <v>5</v>
      </c>
      <c r="AC27" s="77">
        <f t="shared" si="12"/>
        <v>0.2777777777777777</v>
      </c>
      <c r="AD27" s="77">
        <f>(AD21+AD25+AD22+AD23+AD26+AD24)/6</f>
        <v>10.833333333333334</v>
      </c>
      <c r="AE27" s="77">
        <f>(AE21+AE25+AE22+AE23+AE26+AE24)/6</f>
        <v>10.833333333333334</v>
      </c>
      <c r="AF27" s="77">
        <f t="shared" si="13"/>
        <v>0</v>
      </c>
      <c r="AG27" s="77">
        <f>(AG21+AG25+AG22+AG23+AG26+AG24)/6</f>
        <v>0.7222222222222222</v>
      </c>
      <c r="AH27" s="77">
        <f>(AH21+AH25+AH22+AH23+AH26+AH24)/6</f>
        <v>0.7222222222222222</v>
      </c>
      <c r="AI27" s="77">
        <f t="shared" si="14"/>
        <v>0</v>
      </c>
      <c r="AJ27" s="77">
        <f>(AJ21+AJ25+AJ22+AJ23+AJ26+AJ24)/6</f>
        <v>3.6111111111111103</v>
      </c>
      <c r="AK27" s="77">
        <f>(AK21+AK25+AK22+AK23+AK26+AK24)/6</f>
        <v>3.6111111111111103</v>
      </c>
      <c r="AL27" s="77">
        <f t="shared" si="15"/>
        <v>0</v>
      </c>
      <c r="AM27" s="77">
        <f>(AM21+AM25+AM22+AM23+AM26+AM24)/6</f>
        <v>3.3333333333333335</v>
      </c>
      <c r="AN27" s="77">
        <f>(AN21+AN25+AN22+AN23+AN26+AN24)/6</f>
        <v>3.3333333333333335</v>
      </c>
      <c r="AO27" s="77">
        <f t="shared" si="16"/>
        <v>0</v>
      </c>
      <c r="AP27" s="77">
        <f>(AP21+AP25+AP22+AP23+AP26+AP24)/6</f>
        <v>0.6666666666666666</v>
      </c>
      <c r="AQ27" s="77">
        <f>(AQ21+AQ25+AQ22+AQ23+AQ26+AQ24)/6</f>
        <v>0.6666666666666666</v>
      </c>
      <c r="AR27" s="77">
        <f t="shared" si="17"/>
        <v>0</v>
      </c>
      <c r="AS27" s="77">
        <f>(AS21+AS25+AS22+AS23+AS26+AS24)/6</f>
        <v>3.3333333333333335</v>
      </c>
      <c r="AT27" s="77">
        <f>(AT21+AT25+AT22+AT23+AT26+AT24)/6</f>
        <v>3.3333333333333335</v>
      </c>
      <c r="AU27" s="77">
        <f t="shared" si="18"/>
        <v>0</v>
      </c>
      <c r="AV27" s="77">
        <f>(AV21+AV25+AV22+AV23+AV26+AV24)/6</f>
        <v>5</v>
      </c>
      <c r="AW27" s="77">
        <f>(AW21+AW25+AW22+AW23+AW26+AW24)/6</f>
        <v>5</v>
      </c>
      <c r="AX27" s="77">
        <f t="shared" si="19"/>
        <v>0</v>
      </c>
      <c r="AY27" s="77">
        <f>(AY21+AY25+AY22+AY23+AY26+AY24)/6</f>
        <v>1</v>
      </c>
      <c r="AZ27" s="77">
        <f>(AZ21+AZ25+AZ22+AZ23+AZ26+AZ24)/6</f>
        <v>1</v>
      </c>
      <c r="BA27" s="77">
        <f t="shared" si="20"/>
        <v>0</v>
      </c>
      <c r="BB27" s="77">
        <f>(BB21+BB25+BB22+BB23+BB26+BB24)/6</f>
        <v>5</v>
      </c>
      <c r="BC27" s="77">
        <f>(BC21+BC25+BC22+BC23+BC26+BC24)/6</f>
        <v>5</v>
      </c>
      <c r="BD27" s="77">
        <f t="shared" si="21"/>
        <v>0</v>
      </c>
    </row>
  </sheetData>
  <sheetProtection/>
  <mergeCells count="142">
    <mergeCell ref="U10:W10"/>
    <mergeCell ref="X10:Z10"/>
    <mergeCell ref="AA10:AC10"/>
    <mergeCell ref="AD10:AF10"/>
    <mergeCell ref="AG10:AI10"/>
    <mergeCell ref="AJ10:AL10"/>
    <mergeCell ref="C10:E10"/>
    <mergeCell ref="F10:H10"/>
    <mergeCell ref="I10:K10"/>
    <mergeCell ref="L10:N10"/>
    <mergeCell ref="O10:Q10"/>
    <mergeCell ref="R10:T10"/>
    <mergeCell ref="AM18:AO18"/>
    <mergeCell ref="AP18:AR18"/>
    <mergeCell ref="AS18:AU18"/>
    <mergeCell ref="AV18:AX18"/>
    <mergeCell ref="AY18:BA18"/>
    <mergeCell ref="BB18:BD18"/>
    <mergeCell ref="U18:W18"/>
    <mergeCell ref="X18:Z18"/>
    <mergeCell ref="AA18:AC18"/>
    <mergeCell ref="AD18:AF18"/>
    <mergeCell ref="AG18:AI18"/>
    <mergeCell ref="AJ18:AL18"/>
    <mergeCell ref="U17:AC17"/>
    <mergeCell ref="AD17:AL17"/>
    <mergeCell ref="AM17:AU17"/>
    <mergeCell ref="AV17:BD17"/>
    <mergeCell ref="C18:E18"/>
    <mergeCell ref="F18:H18"/>
    <mergeCell ref="I18:K18"/>
    <mergeCell ref="L18:N18"/>
    <mergeCell ref="O18:Q18"/>
    <mergeCell ref="R18:T18"/>
    <mergeCell ref="X11:Z11"/>
    <mergeCell ref="AA11:AC11"/>
    <mergeCell ref="AD11:AF11"/>
    <mergeCell ref="AG11:AI11"/>
    <mergeCell ref="AJ11:AL11"/>
    <mergeCell ref="A16:A17"/>
    <mergeCell ref="B16:B17"/>
    <mergeCell ref="C16:BD16"/>
    <mergeCell ref="C17:K17"/>
    <mergeCell ref="L17:T17"/>
    <mergeCell ref="AD9:AF9"/>
    <mergeCell ref="AG9:AI9"/>
    <mergeCell ref="AJ9:AL9"/>
    <mergeCell ref="C11:E11"/>
    <mergeCell ref="F11:H11"/>
    <mergeCell ref="I11:K11"/>
    <mergeCell ref="L11:N11"/>
    <mergeCell ref="O11:Q11"/>
    <mergeCell ref="R11:T11"/>
    <mergeCell ref="U11:W11"/>
    <mergeCell ref="AJ8:AL8"/>
    <mergeCell ref="C9:E9"/>
    <mergeCell ref="F9:H9"/>
    <mergeCell ref="I9:K9"/>
    <mergeCell ref="L9:N9"/>
    <mergeCell ref="O9:Q9"/>
    <mergeCell ref="R9:T9"/>
    <mergeCell ref="U9:W9"/>
    <mergeCell ref="X9:Z9"/>
    <mergeCell ref="AA9:AC9"/>
    <mergeCell ref="R8:T8"/>
    <mergeCell ref="U8:W8"/>
    <mergeCell ref="X8:Z8"/>
    <mergeCell ref="AA8:AC8"/>
    <mergeCell ref="AD8:AF8"/>
    <mergeCell ref="AG8:AI8"/>
    <mergeCell ref="X7:Z7"/>
    <mergeCell ref="AA7:AC7"/>
    <mergeCell ref="AD7:AF7"/>
    <mergeCell ref="AG7:AI7"/>
    <mergeCell ref="AJ7:AL7"/>
    <mergeCell ref="C8:E8"/>
    <mergeCell ref="F8:H8"/>
    <mergeCell ref="I8:K8"/>
    <mergeCell ref="L8:N8"/>
    <mergeCell ref="O8:Q8"/>
    <mergeCell ref="AD6:AF6"/>
    <mergeCell ref="AG6:AI6"/>
    <mergeCell ref="AJ6:AL6"/>
    <mergeCell ref="C7:E7"/>
    <mergeCell ref="F7:H7"/>
    <mergeCell ref="I7:K7"/>
    <mergeCell ref="L7:N7"/>
    <mergeCell ref="O7:Q7"/>
    <mergeCell ref="R7:T7"/>
    <mergeCell ref="U7:W7"/>
    <mergeCell ref="AJ5:AL5"/>
    <mergeCell ref="C6:E6"/>
    <mergeCell ref="F6:H6"/>
    <mergeCell ref="I6:K6"/>
    <mergeCell ref="L6:N6"/>
    <mergeCell ref="O6:Q6"/>
    <mergeCell ref="R6:T6"/>
    <mergeCell ref="U6:W6"/>
    <mergeCell ref="X6:Z6"/>
    <mergeCell ref="AA6:AC6"/>
    <mergeCell ref="R5:T5"/>
    <mergeCell ref="U5:W5"/>
    <mergeCell ref="X5:Z5"/>
    <mergeCell ref="AA5:AC5"/>
    <mergeCell ref="AD5:AF5"/>
    <mergeCell ref="AG5:AI5"/>
    <mergeCell ref="X4:Z4"/>
    <mergeCell ref="AA4:AC4"/>
    <mergeCell ref="AD4:AF4"/>
    <mergeCell ref="AG4:AI4"/>
    <mergeCell ref="AJ4:AL4"/>
    <mergeCell ref="C5:E5"/>
    <mergeCell ref="F5:H5"/>
    <mergeCell ref="I5:K5"/>
    <mergeCell ref="L5:N5"/>
    <mergeCell ref="O5:Q5"/>
    <mergeCell ref="AD3:AF3"/>
    <mergeCell ref="AG3:AI3"/>
    <mergeCell ref="AJ3:AL3"/>
    <mergeCell ref="C4:E4"/>
    <mergeCell ref="F4:H4"/>
    <mergeCell ref="I4:K4"/>
    <mergeCell ref="L4:N4"/>
    <mergeCell ref="O4:Q4"/>
    <mergeCell ref="R4:T4"/>
    <mergeCell ref="U4:W4"/>
    <mergeCell ref="L3:N3"/>
    <mergeCell ref="O3:Q3"/>
    <mergeCell ref="R3:T3"/>
    <mergeCell ref="U3:W3"/>
    <mergeCell ref="X3:Z3"/>
    <mergeCell ref="AA3:AC3"/>
    <mergeCell ref="A1:AL1"/>
    <mergeCell ref="A2:A3"/>
    <mergeCell ref="B2:B3"/>
    <mergeCell ref="C2:K2"/>
    <mergeCell ref="L2:T2"/>
    <mergeCell ref="U2:AC2"/>
    <mergeCell ref="AD2:AL2"/>
    <mergeCell ref="C3:E3"/>
    <mergeCell ref="F3:H3"/>
    <mergeCell ref="I3:K3"/>
  </mergeCells>
  <printOptions/>
  <pageMargins left="0.39" right="0.3" top="0.33" bottom="0.32" header="0.31496062992125984" footer="0.31496062992125984"/>
  <pageSetup fitToWidth="2" fitToHeight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Авдеева Марина Владимировна</cp:lastModifiedBy>
  <cp:lastPrinted>2022-03-10T07:44:25Z</cp:lastPrinted>
  <dcterms:created xsi:type="dcterms:W3CDTF">2013-08-21T08:12:53Z</dcterms:created>
  <dcterms:modified xsi:type="dcterms:W3CDTF">2022-03-10T07:48:45Z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